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pivotTables/pivotTable12.xml" ContentType="application/vnd.openxmlformats-officedocument.spreadsheetml.pivotTable+xml"/>
  <Override PartName="/xl/pivotTables/pivotTable13.xml" ContentType="application/vnd.openxmlformats-officedocument.spreadsheetml.pivotTable+xml"/>
  <Override PartName="/xl/drawings/drawing3.xml" ContentType="application/vnd.openxmlformats-officedocument.drawing+xml"/>
  <Override PartName="/xl/slicers/slicer2.xml" ContentType="application/vnd.ms-excel.slicer+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pivotTables/pivotTable14.xml" ContentType="application/vnd.openxmlformats-officedocument.spreadsheetml.pivotTable+xml"/>
  <Override PartName="/xl/pivotTables/pivotTable15.xml" ContentType="application/vnd.openxmlformats-officedocument.spreadsheetml.pivotTable+xml"/>
  <Override PartName="/xl/pivotTables/pivotTable16.xml" ContentType="application/vnd.openxmlformats-officedocument.spreadsheetml.pivotTable+xml"/>
  <Override PartName="/xl/pivotTables/pivotTable17.xml" ContentType="application/vnd.openxmlformats-officedocument.spreadsheetml.pivotTable+xml"/>
  <Override PartName="/xl/pivotTables/pivotTable18.xml" ContentType="application/vnd.openxmlformats-officedocument.spreadsheetml.pivotTable+xml"/>
  <Override PartName="/xl/pivotTables/pivotTable19.xml" ContentType="application/vnd.openxmlformats-officedocument.spreadsheetml.pivotTable+xml"/>
  <Override PartName="/xl/pivotTables/pivotTable20.xml" ContentType="application/vnd.openxmlformats-officedocument.spreadsheetml.pivotTable+xml"/>
  <Override PartName="/xl/pivotTables/pivotTable21.xml" ContentType="application/vnd.openxmlformats-officedocument.spreadsheetml.pivotTable+xml"/>
  <Override PartName="/xl/pivotTables/pivotTable22.xml" ContentType="application/vnd.openxmlformats-officedocument.spreadsheetml.pivotTable+xml"/>
  <Override PartName="/xl/pivotTables/pivotTable23.xml" ContentType="application/vnd.openxmlformats-officedocument.spreadsheetml.pivotTable+xml"/>
  <Override PartName="/xl/pivotTables/pivotTable24.xml" ContentType="application/vnd.openxmlformats-officedocument.spreadsheetml.pivotTable+xml"/>
  <Override PartName="/xl/pivotTables/pivotTable25.xml" ContentType="application/vnd.openxmlformats-officedocument.spreadsheetml.pivotTable+xml"/>
  <Override PartName="/xl/pivotTables/pivotTable26.xml" ContentType="application/vnd.openxmlformats-officedocument.spreadsheetml.pivotTable+xml"/>
  <Override PartName="/xl/pivotTables/pivotTable27.xml" ContentType="application/vnd.openxmlformats-officedocument.spreadsheetml.pivotTable+xml"/>
  <Override PartName="/xl/pivotTables/pivotTable28.xml" ContentType="application/vnd.openxmlformats-officedocument.spreadsheetml.pivotTable+xml"/>
  <Override PartName="/xl/pivotTables/pivotTable29.xml" ContentType="application/vnd.openxmlformats-officedocument.spreadsheetml.pivotTable+xml"/>
  <Override PartName="/xl/pivotTables/pivotTable30.xml" ContentType="application/vnd.openxmlformats-officedocument.spreadsheetml.pivotTable+xml"/>
  <Override PartName="/xl/pivotTables/pivotTable31.xml" ContentType="application/vnd.openxmlformats-officedocument.spreadsheetml.pivotTable+xml"/>
  <Override PartName="/xl/pivotTables/pivotTable32.xml" ContentType="application/vnd.openxmlformats-officedocument.spreadsheetml.pivotTable+xml"/>
  <Override PartName="/xl/pivotTables/pivotTable33.xml" ContentType="application/vnd.openxmlformats-officedocument.spreadsheetml.pivotTable+xml"/>
  <Override PartName="/xl/pivotTables/pivotTable34.xml" ContentType="application/vnd.openxmlformats-officedocument.spreadsheetml.pivotTable+xml"/>
  <Override PartName="/xl/pivotTables/pivotTable35.xml" ContentType="application/vnd.openxmlformats-officedocument.spreadsheetml.pivotTable+xml"/>
  <Override PartName="/xl/pivotTables/pivotTable36.xml" ContentType="application/vnd.openxmlformats-officedocument.spreadsheetml.pivotTable+xml"/>
  <Override PartName="/xl/tables/table8.xml" ContentType="application/vnd.openxmlformats-officedocument.spreadsheetml.table+xml"/>
  <Override PartName="/xl/queryTables/queryTable1.xml" ContentType="application/vnd.openxmlformats-officedocument.spreadsheetml.queryTable+xml"/>
  <Override PartName="/xl/tables/table9.xml" ContentType="application/vnd.openxmlformats-officedocument.spreadsheetml.table+xml"/>
  <Override PartName="/xl/queryTables/queryTable2.xml" ContentType="application/vnd.openxmlformats-officedocument.spreadsheetml.queryTable+xml"/>
  <Override PartName="/xl/tables/table10.xml" ContentType="application/vnd.openxmlformats-officedocument.spreadsheetml.table+xml"/>
  <Override PartName="/xl/queryTables/queryTable3.xml" ContentType="application/vnd.openxmlformats-officedocument.spreadsheetml.queryTable+xml"/>
  <Override PartName="/xl/tables/table11.xml" ContentType="application/vnd.openxmlformats-officedocument.spreadsheetml.table+xml"/>
  <Override PartName="/xl/queryTables/queryTable4.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mailmissouri-my.sharepoint.com/personal/wayg_umsystem_edu/Documents/Desktop/"/>
    </mc:Choice>
  </mc:AlternateContent>
  <xr:revisionPtr revIDLastSave="0" documentId="8_{DEA5F4ED-8DBD-4DDE-9D3F-0EDC717555E4}" xr6:coauthVersionLast="47" xr6:coauthVersionMax="47" xr10:uidLastSave="{00000000-0000-0000-0000-000000000000}"/>
  <bookViews>
    <workbookView xWindow="-120" yWindow="-120" windowWidth="29040" windowHeight="15720" tabRatio="809" firstSheet="3" activeTab="3" xr2:uid="{FFCBF138-5930-4954-B85F-BA46D974B628}"/>
  </bookViews>
  <sheets>
    <sheet name="PivotTemplate" sheetId="3" state="hidden" r:id="rId1"/>
    <sheet name="Dynamic_Names" sheetId="13" state="hidden" r:id="rId2"/>
    <sheet name="Instructions" sheetId="33" r:id="rId3"/>
    <sheet name="DataEntry" sheetId="1" r:id="rId4"/>
    <sheet name="Total_Score_Tables" sheetId="31" r:id="rId5"/>
    <sheet name="Total_Score_Report" sheetId="32" r:id="rId6"/>
    <sheet name="District_Year_to_Year" sheetId="26" r:id="rId7"/>
    <sheet name="District_Report" sheetId="20" r:id="rId8"/>
    <sheet name="School_Report" sheetId="17" r:id="rId9"/>
    <sheet name="Counts" sheetId="15" state="hidden" r:id="rId10"/>
    <sheet name="School_Gender" sheetId="4" state="hidden" r:id="rId11"/>
    <sheet name="School_SexualPreference" sheetId="6" state="hidden" r:id="rId12"/>
    <sheet name="School_Ethnicity" sheetId="5" state="hidden" r:id="rId13"/>
    <sheet name="School_Race" sheetId="7" state="hidden" r:id="rId14"/>
    <sheet name="School_Grade" sheetId="8" state="hidden" r:id="rId15"/>
    <sheet name="School_Items" sheetId="19" state="hidden" r:id="rId16"/>
    <sheet name="District_Gender" sheetId="16" state="hidden" r:id="rId17"/>
    <sheet name="District_SexualPreference" sheetId="9" state="hidden" r:id="rId18"/>
    <sheet name="District_Ethnicity" sheetId="10" state="hidden" r:id="rId19"/>
    <sheet name="District_Race" sheetId="11" state="hidden" r:id="rId20"/>
    <sheet name="District_Grade" sheetId="12" state="hidden" r:id="rId21"/>
    <sheet name="Items_Table" sheetId="14" r:id="rId22"/>
    <sheet name="Gender_Table" sheetId="21" r:id="rId23"/>
    <sheet name="Sexual_Preference_Table" sheetId="22" r:id="rId24"/>
    <sheet name="Ethnicity_Table" sheetId="23" r:id="rId25"/>
    <sheet name="Race" sheetId="34" r:id="rId26"/>
    <sheet name="Grade_Level_Table" sheetId="24" r:id="rId27"/>
    <sheet name="District_Items" sheetId="18" state="hidden" r:id="rId28"/>
    <sheet name="TotalScore" sheetId="29" state="hidden" r:id="rId29"/>
    <sheet name="Lists" sheetId="30" state="hidden" r:id="rId30"/>
    <sheet name="CleanedData" sheetId="2" state="hidden" r:id="rId31"/>
  </sheets>
  <definedNames>
    <definedName name="Ethnicity">Lists!$J$2:$J$4</definedName>
    <definedName name="ExternalData_1" localSheetId="30" hidden="1">CleanedData!$A$1:$V$2</definedName>
    <definedName name="ExternalData_1" localSheetId="29" hidden="1">Lists!$A$1:$A$2</definedName>
    <definedName name="ExternalData_2" localSheetId="29" hidden="1">Lists!$C$1:$C$2</definedName>
    <definedName name="ExternalData_4" localSheetId="28" hidden="1">TotalScore!$A$1:$M$2</definedName>
    <definedName name="Gender">Lists!$E$2:$E$5</definedName>
    <definedName name="Grade">Lists!$N$2:$N$9</definedName>
    <definedName name="Orientation">Lists!$G$2:$G$5</definedName>
    <definedName name="_xlnm.Print_Area" localSheetId="7">District_Report!$A$1:$AD$158</definedName>
    <definedName name="_xlnm.Print_Area" localSheetId="8">School_Report!$A$1:$S$163</definedName>
    <definedName name="Race">Lists!$L$2:$L$8</definedName>
    <definedName name="SchoolList">School[School]</definedName>
    <definedName name="Slicer_School">#N/A</definedName>
    <definedName name="Slicer_SchoolYear">#N/A</definedName>
    <definedName name="Slicer_SchoolYear1">#N/A</definedName>
    <definedName name="YearList">Year[SchoolYear]</definedName>
  </definedNames>
  <calcPr calcId="191029"/>
  <pivotCaches>
    <pivotCache cacheId="67" r:id="rId32"/>
  </pivotCaches>
  <extLst>
    <ext xmlns:x14="http://schemas.microsoft.com/office/spreadsheetml/2009/9/main" uri="{BBE1A952-AA13-448e-AADC-164F8A28A991}">
      <x14:slicerCaches>
        <x14:slicerCache r:id="rId33"/>
        <x14:slicerCache r:id="rId34"/>
        <x14:slicerCache r:id="rId35"/>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1" i="31" l="1"/>
  <c r="A41" i="31"/>
  <c r="B39" i="31"/>
  <c r="B34" i="31"/>
  <c r="A34" i="31"/>
  <c r="F34" i="31" s="1"/>
  <c r="B32" i="31"/>
  <c r="B27" i="31"/>
  <c r="D27" i="31" s="1"/>
  <c r="A27" i="31"/>
  <c r="C27" i="31" s="1"/>
  <c r="B25" i="31"/>
  <c r="B20" i="31"/>
  <c r="D20" i="31" s="1"/>
  <c r="A20" i="31"/>
  <c r="B18" i="31"/>
  <c r="B11" i="31"/>
  <c r="B13" i="31"/>
  <c r="A13" i="31"/>
  <c r="F13" i="31" s="1"/>
  <c r="B7" i="31"/>
  <c r="A7" i="31"/>
  <c r="B5" i="31"/>
  <c r="C6" i="13"/>
  <c r="J7" i="17" s="1"/>
  <c r="C18" i="13"/>
  <c r="C16" i="13"/>
  <c r="C14" i="13"/>
  <c r="C12" i="13"/>
  <c r="C10" i="13"/>
  <c r="C8" i="13"/>
  <c r="J41" i="31" l="1"/>
  <c r="E20" i="31"/>
  <c r="C7" i="31"/>
  <c r="C13" i="31"/>
  <c r="D13" i="31"/>
  <c r="E34" i="31"/>
  <c r="F41" i="31"/>
  <c r="H34" i="31"/>
  <c r="I34" i="31"/>
  <c r="I41" i="31"/>
  <c r="C34" i="31"/>
  <c r="C41" i="31"/>
  <c r="E27" i="31"/>
  <c r="D34" i="31"/>
  <c r="D41" i="31"/>
  <c r="G34" i="31"/>
  <c r="E41" i="31"/>
  <c r="G41" i="31"/>
  <c r="H41" i="31"/>
  <c r="C20" i="31"/>
  <c r="E13" i="31"/>
  <c r="F20" i="3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762A5AA-62D3-498E-8FEC-1E0F7C0A3965}" keepAlive="1" name="Query - School" description="Connection to the 'School' query in the workbook." type="5" refreshedVersion="8" background="1" saveData="1">
    <dbPr connection="Provider=Microsoft.Mashup.OleDb.1;Data Source=$Workbook$;Location=School;Extended Properties=&quot;&quot;" command="SELECT * FROM [School]"/>
  </connection>
  <connection id="2" xr16:uid="{C0E54A6A-D22B-49FF-BAA1-2D6E81D7E6C5}" keepAlive="1" name="Query - Table1" description="Connection to the 'Table1' query in the workbook." type="5" refreshedVersion="8" background="1" saveData="1">
    <dbPr connection="Provider=Microsoft.Mashup.OleDb.1;Data Source=$Workbook$;Location=Table1;Extended Properties=&quot;&quot;" command="SELECT * FROM [Table1]"/>
  </connection>
  <connection id="3" xr16:uid="{8C70A2CF-650D-4D3E-BC66-14C84439498A}" keepAlive="1" name="Query - TotalScore" description="Connection to the 'TotalScore' query in the workbook." type="5" refreshedVersion="8" background="1" saveData="1">
    <dbPr connection="Provider=Microsoft.Mashup.OleDb.1;Data Source=$Workbook$;Location=TotalScore;Extended Properties=&quot;&quot;" command="SELECT * FROM [TotalScore]"/>
  </connection>
  <connection id="4" xr16:uid="{4F551C18-89A1-42BA-BDBA-E4923D27CAB8}" keepAlive="1" name="Query - Year" description="Connection to the 'Year' query in the workbook." type="5" refreshedVersion="8" background="1" saveData="1">
    <dbPr connection="Provider=Microsoft.Mashup.OleDb.1;Data Source=$Workbook$;Location=Year;Extended Properties=&quot;&quot;" command="SELECT * FROM [Year]"/>
  </connection>
</connections>
</file>

<file path=xl/sharedStrings.xml><?xml version="1.0" encoding="utf-8"?>
<sst xmlns="http://schemas.openxmlformats.org/spreadsheetml/2006/main" count="823" uniqueCount="141">
  <si>
    <t>Timestamp</t>
  </si>
  <si>
    <t>Select your school.
Selecciona tu escuela.</t>
  </si>
  <si>
    <t>What is your preferred Language? 
¿Cuál es tu idioma preferido?</t>
  </si>
  <si>
    <t>What is your gender identity?</t>
  </si>
  <si>
    <t>Which of the following best describes you?</t>
  </si>
  <si>
    <t>What is your ethnicity?</t>
  </si>
  <si>
    <t>What is your race?</t>
  </si>
  <si>
    <t>If you marked "Multi-Racial," what other races describe you?</t>
  </si>
  <si>
    <t>Beyond that, is there another ethnic group with which you identify?</t>
  </si>
  <si>
    <t>What grade are you in?</t>
  </si>
  <si>
    <t>1. I like school.</t>
  </si>
  <si>
    <t>2. I feel successful at school.</t>
  </si>
  <si>
    <t>3. I feel my school has high standards for achievement.</t>
  </si>
  <si>
    <t>4. My school sets clear rules for behavior.</t>
  </si>
  <si>
    <t>5. Teachers treat me with respect.</t>
  </si>
  <si>
    <t>6. The behaviors in my class allow the teachers to teach.</t>
  </si>
  <si>
    <t>7. Students are frequently recognized for good behavior.</t>
  </si>
  <si>
    <t>8. School is a place at which I feel safe.</t>
  </si>
  <si>
    <t>9. I know an adult at school that I can talk with if I need help.</t>
  </si>
  <si>
    <t>10. Adults at my school ask for my opinions about decisions that affect me.</t>
  </si>
  <si>
    <t>11. Adults at my school listen to and respect my input about decisions that affect me.</t>
  </si>
  <si>
    <t>¿Cuál es tu género o identidad de género?</t>
  </si>
  <si>
    <t>¿Cuál de las siguientes opciones te describe mejor?</t>
  </si>
  <si>
    <t>¿Cuál es su grupo étnico?</t>
  </si>
  <si>
    <t>¿Cuál es tu raza?</t>
  </si>
  <si>
    <t>Si marcó "multirracial", ¿qué otras razas lo describen?</t>
  </si>
  <si>
    <t>¿Existe otro grupo étnico con el cual te identificas?</t>
  </si>
  <si>
    <t>¿En qué grado estás?</t>
  </si>
  <si>
    <t>1. Me gusta la escuela.</t>
  </si>
  <si>
    <t>2. Me siento exitoso en la escuela.</t>
  </si>
  <si>
    <t>3. Siento que mi escuela tiene altos estándares de rendimiento.</t>
  </si>
  <si>
    <t>4. Mi escuela dicta normas de comportamiento claras.</t>
  </si>
  <si>
    <t>5. Los profesores me tratan con respeto.</t>
  </si>
  <si>
    <t>6. El comportamiento de mi clase permite que los profesores enseñen.</t>
  </si>
  <si>
    <t>7. Se reconoce a los estudiantes por su buen comportamiento frecuentemente.</t>
  </si>
  <si>
    <t>8. La escuela es un lugar donde me siento seguro/a.</t>
  </si>
  <si>
    <t>9. Conozco a un adulto en la escuela con quien puedo conversar si necesito ayuda.</t>
  </si>
  <si>
    <t>10. Los adultos de mi escuela me piden mi opinión sobre las decisiones que me afectan.</t>
  </si>
  <si>
    <t>11. Los adultos en mi escuela escuchan y respetan mi opinión sobre las decisiones que me afectan.</t>
  </si>
  <si>
    <t>SchoolYear</t>
  </si>
  <si>
    <t>Gender</t>
  </si>
  <si>
    <t>Sexual Preference</t>
  </si>
  <si>
    <t>Ethnicity</t>
  </si>
  <si>
    <t>Race</t>
  </si>
  <si>
    <t>Multi-racial Identity</t>
  </si>
  <si>
    <t>Other Ethnicity</t>
  </si>
  <si>
    <t>Grade</t>
  </si>
  <si>
    <t>1. I like school (merged).</t>
  </si>
  <si>
    <t>2. I feel successful at school (merged).</t>
  </si>
  <si>
    <t>3. I feel my school has high standards for achievement (merged).</t>
  </si>
  <si>
    <t>4. My school sets clear rules for behavior (merged).</t>
  </si>
  <si>
    <t>5. Teachers treat me with respect (merged).</t>
  </si>
  <si>
    <t>6. The behaviors in my class allow the teachers to teach (merged).</t>
  </si>
  <si>
    <t>7. Students are frequently recognized for good behavior (merged).</t>
  </si>
  <si>
    <t>8. School is a place at which I feel safe (merged).</t>
  </si>
  <si>
    <t>9. I know an adult at school that I can talk with if I need help (merged).</t>
  </si>
  <si>
    <t>10. Adults at my school ask for my opinions about decisions that affect me (merged)</t>
  </si>
  <si>
    <t>11. Adults at my school listen to and respect my input about decisions that affect me (merged).</t>
  </si>
  <si>
    <t xml:space="preserve"> 1. I like school (merged).</t>
  </si>
  <si>
    <t xml:space="preserve"> 2. I feel successful at school (merged).</t>
  </si>
  <si>
    <t xml:space="preserve"> 3. I feel my school has high standards for achievement (merged).</t>
  </si>
  <si>
    <t xml:space="preserve"> 4. My school sets clear rules for behavior (merged).</t>
  </si>
  <si>
    <t xml:space="preserve"> 5. Teachers treat me with respect (merged).</t>
  </si>
  <si>
    <t xml:space="preserve"> 6. The behaviors in my class allow the teachers to teach (merged).</t>
  </si>
  <si>
    <t xml:space="preserve"> 7. Students are frequently recognized for good behavior (merged).</t>
  </si>
  <si>
    <t xml:space="preserve"> 8. School is a place at which I feel safe (merged).</t>
  </si>
  <si>
    <t xml:space="preserve"> 9. I know an adult at school that I can talk with if I need help (merged).</t>
  </si>
  <si>
    <t xml:space="preserve"> 10. Adults at my school ask for my opinions about decisions that affect me (merged)</t>
  </si>
  <si>
    <t xml:space="preserve"> 11. Adults at my school listen to and respect my input about decisions that affect me (merged).</t>
  </si>
  <si>
    <t>School</t>
  </si>
  <si>
    <t>Column Labels</t>
  </si>
  <si>
    <t>Total  1. I like school (merged).</t>
  </si>
  <si>
    <t>Total  2. I feel successful at school (merged).</t>
  </si>
  <si>
    <t>Total  3. I feel my school has high standards for achievement (merged).</t>
  </si>
  <si>
    <t>Total  4. My school sets clear rules for behavior (merged).</t>
  </si>
  <si>
    <t>Total  5. Teachers treat me with respect (merged).</t>
  </si>
  <si>
    <t>Total  6. The behaviors in my class allow the teachers to teach (merged).</t>
  </si>
  <si>
    <t>Total  7. Students are frequently recognized for good behavior (merged).</t>
  </si>
  <si>
    <t>Total  8. School is a place at which I feel safe (merged).</t>
  </si>
  <si>
    <t>Total  9. I know an adult at school that I can talk with if I need help (merged).</t>
  </si>
  <si>
    <t>Total  10. Adults at my school ask for my opinions about decisions that affect me (merged)</t>
  </si>
  <si>
    <t>Total  11. Adults at my school listen to and respect my input about decisions that affect me (merged).</t>
  </si>
  <si>
    <t>Values</t>
  </si>
  <si>
    <t>Row Labels</t>
  </si>
  <si>
    <t>Grand Total</t>
  </si>
  <si>
    <t xml:space="preserve">Middle/High School Climate Survey Items by School: </t>
  </si>
  <si>
    <t xml:space="preserve">Middle/High School Climate Survey Items by Gender and School: </t>
  </si>
  <si>
    <t xml:space="preserve">Middle/High School Climate Survey Items by Sexual Preference and School: </t>
  </si>
  <si>
    <t xml:space="preserve">Middle/High School Climate Survey Items by Ethnicity and School: </t>
  </si>
  <si>
    <t xml:space="preserve">Middle/High School Climate Survey Items by Race and School: </t>
  </si>
  <si>
    <t xml:space="preserve">Middle/High School Climate Survey Items by Grade Level and School: </t>
  </si>
  <si>
    <t>Count of Gender</t>
  </si>
  <si>
    <t>Count of Sexual Preference</t>
  </si>
  <si>
    <t>Count of Ethnicity</t>
  </si>
  <si>
    <t>Count of Race</t>
  </si>
  <si>
    <t>Count of Grade</t>
  </si>
  <si>
    <t xml:space="preserve">Middle/High School Climate Survey Report for </t>
  </si>
  <si>
    <t>Individual School Report for:</t>
  </si>
  <si>
    <t xml:space="preserve"> Gender</t>
  </si>
  <si>
    <t>Middle/High School Climate Survey District Report</t>
  </si>
  <si>
    <t>(All)</t>
  </si>
  <si>
    <t>(blank)</t>
  </si>
  <si>
    <t>Male</t>
  </si>
  <si>
    <t>Heterosexual (straight)</t>
  </si>
  <si>
    <t>Not Hispanic or Latino/a</t>
  </si>
  <si>
    <t>Black or African American</t>
  </si>
  <si>
    <t>8</t>
  </si>
  <si>
    <t>Hispanic or Latino/a</t>
  </si>
  <si>
    <t>White</t>
  </si>
  <si>
    <t>6</t>
  </si>
  <si>
    <t>Attribute</t>
  </si>
  <si>
    <t>Value</t>
  </si>
  <si>
    <t>Female</t>
  </si>
  <si>
    <t>Non-binary, transgender or other</t>
  </si>
  <si>
    <t>I prefer not to answer.</t>
  </si>
  <si>
    <t>Sexual Orientation</t>
  </si>
  <si>
    <t>Gay or Lesbian</t>
  </si>
  <si>
    <t>Bisexual</t>
  </si>
  <si>
    <t>American Indian or Alaskan Native</t>
  </si>
  <si>
    <t>Asian</t>
  </si>
  <si>
    <t>Native Hawaiian or Pacific Islander</t>
  </si>
  <si>
    <t>Multi-racial</t>
  </si>
  <si>
    <t>School Year</t>
  </si>
  <si>
    <t>Total Score</t>
  </si>
  <si>
    <t xml:space="preserve">Total Score Report by Gender Identity for </t>
  </si>
  <si>
    <t xml:space="preserve">Total Score Report by Sexual Orientation for </t>
  </si>
  <si>
    <t xml:space="preserve">Total Score Report by Ethnicity for </t>
  </si>
  <si>
    <t xml:space="preserve">Total Score Report by Race for </t>
  </si>
  <si>
    <t>7</t>
  </si>
  <si>
    <t>9</t>
  </si>
  <si>
    <t>10</t>
  </si>
  <si>
    <t>11</t>
  </si>
  <si>
    <t>12</t>
  </si>
  <si>
    <t xml:space="preserve">Total Score Report by Grade for </t>
  </si>
  <si>
    <t>To change the school and year reported, change the dropdown menus at the top of the  Total_Score_Tables tab</t>
  </si>
  <si>
    <t>Use the yellow dropdown menu to the left to select the school and school year for all tables</t>
  </si>
  <si>
    <t>Use the slicer to the left to select the school year; the table above each graph shows the number of respondents by demographic group.</t>
  </si>
  <si>
    <t>Use the slicers to the left to select the school and school year for all graphs on this page.</t>
  </si>
  <si>
    <r>
      <t xml:space="preserve">The National Center on PBIS developed a series of valid and reliable School Climate Surveys (SCS). These climate surveys gather the perspectives of a variety of staekholder groups, and therefore help the school or district to monitor the experience for </t>
    </r>
    <r>
      <rPr>
        <i/>
        <sz val="11"/>
        <color theme="1"/>
        <rFont val="Calibri"/>
        <family val="2"/>
        <scheme val="minor"/>
      </rPr>
      <t>all</t>
    </r>
    <r>
      <rPr>
        <sz val="11"/>
        <color theme="1"/>
        <rFont val="Calibri"/>
        <family val="2"/>
        <scheme val="minor"/>
      </rPr>
      <t xml:space="preserve"> students. MO SW-PBS has added specific questions to the Middle and High School SCS, the Family SCS, and the Personnel SCS to make them compliant with MSIP-6 climate survey requirements. These questions specifically address the following:
1. Student voice is heard and respected (*older students, personnel and family)
2. Climate data is shared (personnel and family)
3. There is a team that addresses school climate (personnel)
* As per personnel communication with representative from Missouri Department of Elementary and Secondary Education, older students are defined as middle and high school age
Because the National Center on PBIS section of the surveys have been validated, the surveys are designed to assess opinions from historically marginalized groups as well as majority groups, and because this excel reporting tool will break if any of the questions on the Google form are altered in any way (even so much as adding a space), you should not change any questions on the forms. The one excelption is the first question, where stakeholders are asked to identify their school: you should list the district schools that will be an option for stakeholders to select. If you choose to alter questions, you will be responsible for running reports from the data. Stakeholders may select "I prefer not to answer" for any of the demographics questions.
</t>
    </r>
    <r>
      <rPr>
        <b/>
        <sz val="11"/>
        <color theme="1"/>
        <rFont val="Calibri"/>
        <family val="2"/>
        <scheme val="minor"/>
      </rPr>
      <t>Instructions:</t>
    </r>
    <r>
      <rPr>
        <sz val="11"/>
        <color theme="1"/>
        <rFont val="Calibri"/>
        <family val="2"/>
        <scheme val="minor"/>
      </rPr>
      <t xml:space="preserve">
1. Open the Google Sheet that the form dumps data to.
2. Highlight all cells that contain data and copy; you may copy the entire columns, including the headers.
3. In this spreadsheet, go to the DataEntry page. If you copied headers from the Google sheet click into A1 and paste. If you did not include the headers in your copied area, click in A2 and paste. Wording of the headers on the DataEntry page may not be changed or the spreadsheet will not work, but as slong as you did not change any of the questions on the form, the headers on the Google Sheet should continue to match the headers on the DataEntry page.
4. Select "Data" on the menu ribbon. Click on "Refresh All"; once the querry stops running, click on "Refresh All" again. (you may need to do this 2 or 3 times).
5. Several of the pages use either slicers or filters to customize the reports on the page. Cells with dropdown menus are shaded yellow. Slicers look like buttons. The dropdowns and slicers act as filters to remove all data except that associated with the category selected.
</t>
    </r>
  </si>
  <si>
    <t>Option 1</t>
  </si>
  <si>
    <t>SY22/23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</si>
</sst>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0"/>
      <color theme="1"/>
      <name val="Arial"/>
      <family val="2"/>
    </font>
    <font>
      <b/>
      <sz val="20"/>
      <color theme="1"/>
      <name val="Calibri"/>
      <family val="2"/>
      <scheme val="minor"/>
    </font>
    <font>
      <b/>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rgb="FF00B0F0"/>
        <bgColor indexed="64"/>
      </patternFill>
    </fill>
    <fill>
      <patternFill patternType="solid">
        <fgColor rgb="FFFFFF00"/>
        <bgColor indexed="64"/>
      </patternFill>
    </fill>
  </fills>
  <borders count="2">
    <border>
      <left/>
      <right/>
      <top/>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21">
    <xf numFmtId="0" fontId="0" fillId="0" borderId="0" xfId="0"/>
    <xf numFmtId="22" fontId="0" fillId="0" borderId="0" xfId="0" applyNumberFormat="1"/>
    <xf numFmtId="0" fontId="0" fillId="0" borderId="0" xfId="0" pivotButton="1"/>
    <xf numFmtId="0" fontId="0" fillId="0" borderId="0" xfId="0" applyAlignment="1">
      <alignment horizontal="left"/>
    </xf>
    <xf numFmtId="0" fontId="0" fillId="0" borderId="0" xfId="0" applyAlignment="1">
      <alignment horizontal="left" indent="1"/>
    </xf>
    <xf numFmtId="0" fontId="1" fillId="0" borderId="1" xfId="0" applyFont="1" applyBorder="1" applyAlignment="1" applyProtection="1">
      <alignment wrapText="1"/>
      <protection locked="0"/>
    </xf>
    <xf numFmtId="0" fontId="1" fillId="0" borderId="1" xfId="0" applyFont="1" applyBorder="1" applyAlignment="1" applyProtection="1">
      <alignment vertical="center"/>
      <protection locked="0"/>
    </xf>
    <xf numFmtId="0" fontId="1" fillId="0" borderId="1" xfId="0" applyFont="1" applyBorder="1" applyAlignment="1" applyProtection="1">
      <alignment horizontal="right" wrapText="1"/>
      <protection locked="0"/>
    </xf>
    <xf numFmtId="0" fontId="0" fillId="0" borderId="0" xfId="0" applyProtection="1">
      <protection locked="0"/>
    </xf>
    <xf numFmtId="0" fontId="0" fillId="2" borderId="0" xfId="0" applyFill="1"/>
    <xf numFmtId="2" fontId="0" fillId="0" borderId="0" xfId="0" applyNumberFormat="1"/>
    <xf numFmtId="49" fontId="0" fillId="0" borderId="0" xfId="0" applyNumberFormat="1"/>
    <xf numFmtId="22" fontId="1" fillId="0" borderId="1" xfId="0" applyNumberFormat="1" applyFont="1" applyBorder="1" applyAlignment="1" applyProtection="1">
      <alignment horizontal="right" wrapText="1"/>
      <protection locked="0"/>
    </xf>
    <xf numFmtId="0" fontId="0" fillId="3" borderId="0" xfId="0" applyFill="1" applyProtection="1">
      <protection locked="0"/>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xf>
    <xf numFmtId="0" fontId="0" fillId="0" borderId="0" xfId="0" applyAlignment="1">
      <alignment horizontal="center" wrapText="1"/>
    </xf>
    <xf numFmtId="0" fontId="2" fillId="0" borderId="0" xfId="0" applyFont="1" applyAlignment="1">
      <alignment horizontal="center"/>
    </xf>
    <xf numFmtId="0" fontId="0" fillId="0" borderId="0" xfId="0" applyAlignment="1">
      <alignment horizontal="center" vertical="top"/>
    </xf>
    <xf numFmtId="0" fontId="0" fillId="0" borderId="0" xfId="0" applyNumberFormat="1"/>
  </cellXfs>
  <cellStyles count="1">
    <cellStyle name="Normal" xfId="0" builtinId="0"/>
  </cellStyles>
  <dxfs count="1493">
    <dxf>
      <numFmt numFmtId="27" formatCode="m/d/yyyy\ h:mm"/>
    </dxf>
    <dxf>
      <numFmt numFmtId="27" formatCode="m/d/yyyy\ h:mm"/>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microsoft.com/office/2007/relationships/slicerCache" Target="slicerCaches/slicerCache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pivotCacheDefinition" Target="pivotCache/pivotCacheDefinition1.xml"/><Relationship Id="rId37" Type="http://schemas.openxmlformats.org/officeDocument/2006/relationships/connections" Target="connections.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microsoft.com/office/2007/relationships/slicerCache" Target="slicerCaches/slicerCache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microsoft.com/office/2007/relationships/slicerCache" Target="slicerCaches/slicerCache1.xml"/><Relationship Id="rId38"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Total_Score_Tables!$A$5:$B$5</c:f>
          <c:strCache>
            <c:ptCount val="2"/>
            <c:pt idx="0">
              <c:v>Total Score</c:v>
            </c:pt>
            <c:pt idx="1">
              <c:v>SY22/23</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Total_Score_Tables!$C$6</c:f>
              <c:strCache>
                <c:ptCount val="1"/>
                <c:pt idx="0">
                  <c:v>Total Score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Total_Score_Tables!$A$7:$B$7</c:f>
              <c:strCache>
                <c:ptCount val="2"/>
                <c:pt idx="0">
                  <c:v>Option 1</c:v>
                </c:pt>
                <c:pt idx="1">
                  <c:v>SY22/23</c:v>
                </c:pt>
              </c:strCache>
            </c:strRef>
          </c:cat>
          <c:val>
            <c:numRef>
              <c:f>Total_Score_Tables!$C$7</c:f>
              <c:numCache>
                <c:formatCode>0.00</c:formatCode>
                <c:ptCount val="1"/>
                <c:pt idx="0">
                  <c:v>0</c:v>
                </c:pt>
              </c:numCache>
            </c:numRef>
          </c:val>
          <c:extLst>
            <c:ext xmlns:c16="http://schemas.microsoft.com/office/drawing/2014/chart" uri="{C3380CC4-5D6E-409C-BE32-E72D297353CC}">
              <c16:uniqueId val="{00000000-64DD-4C01-A72B-D16F31C66BC3}"/>
            </c:ext>
          </c:extLst>
        </c:ser>
        <c:dLbls>
          <c:dLblPos val="outEnd"/>
          <c:showLegendKey val="0"/>
          <c:showVal val="1"/>
          <c:showCatName val="0"/>
          <c:showSerName val="0"/>
          <c:showPercent val="0"/>
          <c:showBubbleSize val="0"/>
        </c:dLbls>
        <c:gapWidth val="219"/>
        <c:overlap val="-27"/>
        <c:axId val="1105629375"/>
        <c:axId val="1105648927"/>
      </c:barChart>
      <c:catAx>
        <c:axId val="11056293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5648927"/>
        <c:crosses val="autoZero"/>
        <c:auto val="1"/>
        <c:lblAlgn val="ctr"/>
        <c:lblOffset val="100"/>
        <c:noMultiLvlLbl val="0"/>
      </c:catAx>
      <c:valAx>
        <c:axId val="1105648927"/>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56293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[Secondary-SCS-Reporting-Template-Final.xlsx]District_Ethnicity!PivotTable8</c:name>
    <c:fmtId val="3"/>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District School Climate Survey Items by Ethnicity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2"/>
          </a:solidFill>
          <a:ln>
            <a:noFill/>
          </a:ln>
          <a:effectLst/>
        </c:spPr>
      </c:pivotFmt>
      <c:pivotFmt>
        <c:idx val="26"/>
        <c:spPr>
          <a:solidFill>
            <a:schemeClr val="accent2"/>
          </a:solidFill>
          <a:ln>
            <a:noFill/>
          </a:ln>
          <a:effectLst/>
        </c:spPr>
      </c:pivotFmt>
      <c:pivotFmt>
        <c:idx val="27"/>
        <c:spPr>
          <a:solidFill>
            <a:schemeClr val="accent2"/>
          </a:solidFill>
          <a:ln>
            <a:noFill/>
          </a:ln>
          <a:effectLst/>
        </c:spPr>
      </c:pivotFmt>
      <c:pivotFmt>
        <c:idx val="28"/>
        <c:spPr>
          <a:solidFill>
            <a:schemeClr val="accent2"/>
          </a:solidFill>
          <a:ln>
            <a:noFill/>
          </a:ln>
          <a:effectLst/>
        </c:spPr>
      </c:pivotFmt>
    </c:pivotFmts>
    <c:plotArea>
      <c:layout/>
      <c:barChart>
        <c:barDir val="col"/>
        <c:grouping val="clustered"/>
        <c:varyColors val="0"/>
        <c:ser>
          <c:idx val="0"/>
          <c:order val="0"/>
          <c:tx>
            <c:strRef>
              <c:f>District_Ethnicity!$B$3</c:f>
              <c:strCache>
                <c:ptCount val="1"/>
                <c:pt idx="0">
                  <c:v>Total</c:v>
                </c:pt>
              </c:strCache>
            </c:strRef>
          </c:tx>
          <c:spPr>
            <a:solidFill>
              <a:schemeClr val="accent1"/>
            </a:solidFill>
            <a:ln>
              <a:noFill/>
            </a:ln>
            <a:effectLst/>
          </c:spPr>
          <c:invertIfNegative val="0"/>
          <c:dPt>
            <c:idx val="18"/>
            <c:invertIfNegative val="0"/>
            <c:bubble3D val="0"/>
            <c:extLst>
              <c:ext xmlns:c16="http://schemas.microsoft.com/office/drawing/2014/chart" uri="{C3380CC4-5D6E-409C-BE32-E72D297353CC}">
                <c16:uniqueId val="{00000001-3E65-4668-A3FC-BF8D94950C54}"/>
              </c:ext>
            </c:extLst>
          </c:dPt>
          <c:dPt>
            <c:idx val="19"/>
            <c:invertIfNegative val="0"/>
            <c:bubble3D val="0"/>
            <c:extLst>
              <c:ext xmlns:c16="http://schemas.microsoft.com/office/drawing/2014/chart" uri="{C3380CC4-5D6E-409C-BE32-E72D297353CC}">
                <c16:uniqueId val="{00000002-3E65-4668-A3FC-BF8D94950C54}"/>
              </c:ext>
            </c:extLst>
          </c:dPt>
          <c:dPt>
            <c:idx val="20"/>
            <c:invertIfNegative val="0"/>
            <c:bubble3D val="0"/>
            <c:extLst>
              <c:ext xmlns:c16="http://schemas.microsoft.com/office/drawing/2014/chart" uri="{C3380CC4-5D6E-409C-BE32-E72D297353CC}">
                <c16:uniqueId val="{00000003-3E65-4668-A3FC-BF8D94950C54}"/>
              </c:ext>
            </c:extLst>
          </c:dPt>
          <c:dPt>
            <c:idx val="21"/>
            <c:invertIfNegative val="0"/>
            <c:bubble3D val="0"/>
            <c:extLst>
              <c:ext xmlns:c16="http://schemas.microsoft.com/office/drawing/2014/chart" uri="{C3380CC4-5D6E-409C-BE32-E72D297353CC}">
                <c16:uniqueId val="{00000004-3E65-4668-A3FC-BF8D94950C54}"/>
              </c:ext>
            </c:extLst>
          </c:dPt>
          <c:cat>
            <c:multiLvlStrRef>
              <c:f>District_Ethnicity!$A$4:$A$36</c:f>
              <c:multiLvlStrCache>
                <c:ptCount val="11"/>
                <c:lvl>
                  <c:pt idx="0">
                    <c:v>(blank)</c:v>
                  </c:pt>
                  <c:pt idx="1">
                    <c:v>(blank)</c:v>
                  </c:pt>
                  <c:pt idx="2">
                    <c:v>(blank)</c:v>
                  </c:pt>
                  <c:pt idx="3">
                    <c:v>(blank)</c:v>
                  </c:pt>
                  <c:pt idx="4">
                    <c:v>(blank)</c:v>
                  </c:pt>
                  <c:pt idx="5">
                    <c:v>(blank)</c:v>
                  </c:pt>
                  <c:pt idx="6">
                    <c:v>(blank)</c:v>
                  </c:pt>
                  <c:pt idx="7">
                    <c:v>(blank)</c:v>
                  </c:pt>
                  <c:pt idx="8">
                    <c:v>(blank)</c:v>
                  </c:pt>
                  <c:pt idx="9">
                    <c:v>(blank)</c:v>
                  </c:pt>
                  <c:pt idx="10">
                    <c:v>(blank)</c:v>
                  </c:pt>
                </c:lvl>
                <c:lvl>
                  <c:pt idx="0">
                    <c:v> 1. I like school (merged).</c:v>
                  </c:pt>
                  <c:pt idx="1">
                    <c:v> 2. I feel successful at school (merged).</c:v>
                  </c:pt>
                  <c:pt idx="2">
                    <c:v> 3. I feel my school has high standards for achievement (merged).</c:v>
                  </c:pt>
                  <c:pt idx="3">
                    <c:v> 4. My school sets clear rules for behavior (merged).</c:v>
                  </c:pt>
                  <c:pt idx="4">
                    <c:v> 5. Teachers treat me with respect (merged).</c:v>
                  </c:pt>
                  <c:pt idx="5">
                    <c:v> 6. The behaviors in my class allow the teachers to teach (merged).</c:v>
                  </c:pt>
                  <c:pt idx="6">
                    <c:v> 7. Students are frequently recognized for good behavior (merged).</c:v>
                  </c:pt>
                  <c:pt idx="7">
                    <c:v> 8. School is a place at which I feel safe (merged).</c:v>
                  </c:pt>
                  <c:pt idx="8">
                    <c:v> 9. I know an adult at school that I can talk with if I need help (merged).</c:v>
                  </c:pt>
                  <c:pt idx="9">
                    <c:v> 10. Adults at my school ask for my opinions about decisions that affect me (merged)</c:v>
                  </c:pt>
                  <c:pt idx="10">
                    <c:v> 11. Adults at my school listen to and respect my input about decisions that affect me (merged).</c:v>
                  </c:pt>
                </c:lvl>
              </c:multiLvlStrCache>
            </c:multiLvlStrRef>
          </c:cat>
          <c:val>
            <c:numRef>
              <c:f>District_Ethnicity!$B$4:$B$36</c:f>
              <c:numCache>
                <c:formatCode>General</c:formatCode>
                <c:ptCount val="11"/>
              </c:numCache>
            </c:numRef>
          </c:val>
          <c:extLst>
            <c:ext xmlns:c16="http://schemas.microsoft.com/office/drawing/2014/chart" uri="{C3380CC4-5D6E-409C-BE32-E72D297353CC}">
              <c16:uniqueId val="{00000000-3E65-4668-A3FC-BF8D94950C54}"/>
            </c:ext>
          </c:extLst>
        </c:ser>
        <c:dLbls>
          <c:showLegendKey val="0"/>
          <c:showVal val="0"/>
          <c:showCatName val="0"/>
          <c:showSerName val="0"/>
          <c:showPercent val="0"/>
          <c:showBubbleSize val="0"/>
        </c:dLbls>
        <c:gapWidth val="219"/>
        <c:overlap val="-27"/>
        <c:axId val="151930048"/>
        <c:axId val="151945856"/>
      </c:barChart>
      <c:catAx>
        <c:axId val="151930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945856"/>
        <c:crosses val="autoZero"/>
        <c:auto val="1"/>
        <c:lblAlgn val="ctr"/>
        <c:lblOffset val="100"/>
        <c:noMultiLvlLbl val="0"/>
      </c:catAx>
      <c:valAx>
        <c:axId val="151945856"/>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9300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Visible val="1"/>
      </c14:pivotOptions>
    </c:ext>
    <c:ext xmlns:c16="http://schemas.microsoft.com/office/drawing/2014/chart" uri="{E28EC0CA-F0BB-4C9C-879D-F8772B89E7AC}">
      <c16:pivotOptions16>
        <c16:showExpandCollapseFieldButtons val="1"/>
      </c16:pivotOptions16>
    </c:ext>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[Secondary-SCS-Reporting-Template-Final.xlsx]District_Race!PivotTable9</c:name>
    <c:fmtId val="3"/>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District School Climate Survey Items by Race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2"/>
          </a:solidFill>
          <a:ln>
            <a:noFill/>
          </a:ln>
          <a:effectLst/>
        </c:spPr>
      </c:pivotFmt>
      <c:pivotFmt>
        <c:idx val="26"/>
        <c:spPr>
          <a:solidFill>
            <a:schemeClr val="accent2"/>
          </a:solidFill>
          <a:ln>
            <a:noFill/>
          </a:ln>
          <a:effectLst/>
        </c:spPr>
      </c:pivotFmt>
      <c:pivotFmt>
        <c:idx val="27"/>
        <c:spPr>
          <a:solidFill>
            <a:schemeClr val="accent2"/>
          </a:solidFill>
          <a:ln>
            <a:noFill/>
          </a:ln>
          <a:effectLst/>
        </c:spPr>
      </c:pivotFmt>
      <c:pivotFmt>
        <c:idx val="28"/>
        <c:spPr>
          <a:solidFill>
            <a:schemeClr val="accent2"/>
          </a:solidFill>
          <a:ln>
            <a:noFill/>
          </a:ln>
          <a:effectLst/>
        </c:spPr>
      </c:pivotFmt>
    </c:pivotFmts>
    <c:plotArea>
      <c:layout/>
      <c:barChart>
        <c:barDir val="col"/>
        <c:grouping val="clustered"/>
        <c:varyColors val="0"/>
        <c:ser>
          <c:idx val="0"/>
          <c:order val="0"/>
          <c:tx>
            <c:strRef>
              <c:f>District_Race!$B$3</c:f>
              <c:strCache>
                <c:ptCount val="1"/>
                <c:pt idx="0">
                  <c:v>Total</c:v>
                </c:pt>
              </c:strCache>
            </c:strRef>
          </c:tx>
          <c:spPr>
            <a:solidFill>
              <a:schemeClr val="accent1"/>
            </a:solidFill>
            <a:ln>
              <a:noFill/>
            </a:ln>
            <a:effectLst/>
          </c:spPr>
          <c:invertIfNegative val="0"/>
          <c:dPt>
            <c:idx val="18"/>
            <c:invertIfNegative val="0"/>
            <c:bubble3D val="0"/>
            <c:extLst>
              <c:ext xmlns:c16="http://schemas.microsoft.com/office/drawing/2014/chart" uri="{C3380CC4-5D6E-409C-BE32-E72D297353CC}">
                <c16:uniqueId val="{00000001-98D6-4B0D-A2DA-60A991480C09}"/>
              </c:ext>
            </c:extLst>
          </c:dPt>
          <c:dPt>
            <c:idx val="19"/>
            <c:invertIfNegative val="0"/>
            <c:bubble3D val="0"/>
            <c:extLst>
              <c:ext xmlns:c16="http://schemas.microsoft.com/office/drawing/2014/chart" uri="{C3380CC4-5D6E-409C-BE32-E72D297353CC}">
                <c16:uniqueId val="{00000002-98D6-4B0D-A2DA-60A991480C09}"/>
              </c:ext>
            </c:extLst>
          </c:dPt>
          <c:dPt>
            <c:idx val="20"/>
            <c:invertIfNegative val="0"/>
            <c:bubble3D val="0"/>
            <c:extLst>
              <c:ext xmlns:c16="http://schemas.microsoft.com/office/drawing/2014/chart" uri="{C3380CC4-5D6E-409C-BE32-E72D297353CC}">
                <c16:uniqueId val="{00000003-98D6-4B0D-A2DA-60A991480C09}"/>
              </c:ext>
            </c:extLst>
          </c:dPt>
          <c:dPt>
            <c:idx val="21"/>
            <c:invertIfNegative val="0"/>
            <c:bubble3D val="0"/>
            <c:extLst>
              <c:ext xmlns:c16="http://schemas.microsoft.com/office/drawing/2014/chart" uri="{C3380CC4-5D6E-409C-BE32-E72D297353CC}">
                <c16:uniqueId val="{00000004-98D6-4B0D-A2DA-60A991480C09}"/>
              </c:ext>
            </c:extLst>
          </c:dPt>
          <c:cat>
            <c:multiLvlStrRef>
              <c:f>District_Race!$A$4:$A$36</c:f>
              <c:multiLvlStrCache>
                <c:ptCount val="11"/>
                <c:lvl>
                  <c:pt idx="0">
                    <c:v>(blank)</c:v>
                  </c:pt>
                  <c:pt idx="1">
                    <c:v>(blank)</c:v>
                  </c:pt>
                  <c:pt idx="2">
                    <c:v>(blank)</c:v>
                  </c:pt>
                  <c:pt idx="3">
                    <c:v>(blank)</c:v>
                  </c:pt>
                  <c:pt idx="4">
                    <c:v>(blank)</c:v>
                  </c:pt>
                  <c:pt idx="5">
                    <c:v>(blank)</c:v>
                  </c:pt>
                  <c:pt idx="6">
                    <c:v>(blank)</c:v>
                  </c:pt>
                  <c:pt idx="7">
                    <c:v>(blank)</c:v>
                  </c:pt>
                  <c:pt idx="8">
                    <c:v>(blank)</c:v>
                  </c:pt>
                  <c:pt idx="9">
                    <c:v>(blank)</c:v>
                  </c:pt>
                  <c:pt idx="10">
                    <c:v>(blank)</c:v>
                  </c:pt>
                </c:lvl>
                <c:lvl>
                  <c:pt idx="0">
                    <c:v> 1. I like school (merged).</c:v>
                  </c:pt>
                  <c:pt idx="1">
                    <c:v> 2. I feel successful at school (merged).</c:v>
                  </c:pt>
                  <c:pt idx="2">
                    <c:v> 3. I feel my school has high standards for achievement (merged).</c:v>
                  </c:pt>
                  <c:pt idx="3">
                    <c:v> 4. My school sets clear rules for behavior (merged).</c:v>
                  </c:pt>
                  <c:pt idx="4">
                    <c:v> 5. Teachers treat me with respect (merged).</c:v>
                  </c:pt>
                  <c:pt idx="5">
                    <c:v> 6. The behaviors in my class allow the teachers to teach (merged).</c:v>
                  </c:pt>
                  <c:pt idx="6">
                    <c:v> 7. Students are frequently recognized for good behavior (merged).</c:v>
                  </c:pt>
                  <c:pt idx="7">
                    <c:v> 8. School is a place at which I feel safe (merged).</c:v>
                  </c:pt>
                  <c:pt idx="8">
                    <c:v> 9. I know an adult at school that I can talk with if I need help (merged).</c:v>
                  </c:pt>
                  <c:pt idx="9">
                    <c:v> 10. Adults at my school ask for my opinions about decisions that affect me (merged)</c:v>
                  </c:pt>
                  <c:pt idx="10">
                    <c:v> 11. Adults at my school listen to and respect my input about decisions that affect me (merged).</c:v>
                  </c:pt>
                </c:lvl>
              </c:multiLvlStrCache>
            </c:multiLvlStrRef>
          </c:cat>
          <c:val>
            <c:numRef>
              <c:f>District_Race!$B$4:$B$36</c:f>
              <c:numCache>
                <c:formatCode>General</c:formatCode>
                <c:ptCount val="11"/>
              </c:numCache>
            </c:numRef>
          </c:val>
          <c:extLst>
            <c:ext xmlns:c16="http://schemas.microsoft.com/office/drawing/2014/chart" uri="{C3380CC4-5D6E-409C-BE32-E72D297353CC}">
              <c16:uniqueId val="{00000000-98D6-4B0D-A2DA-60A991480C09}"/>
            </c:ext>
          </c:extLst>
        </c:ser>
        <c:dLbls>
          <c:showLegendKey val="0"/>
          <c:showVal val="0"/>
          <c:showCatName val="0"/>
          <c:showSerName val="0"/>
          <c:showPercent val="0"/>
          <c:showBubbleSize val="0"/>
        </c:dLbls>
        <c:gapWidth val="219"/>
        <c:overlap val="-27"/>
        <c:axId val="151930464"/>
        <c:axId val="151935872"/>
      </c:barChart>
      <c:catAx>
        <c:axId val="151930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935872"/>
        <c:crosses val="autoZero"/>
        <c:auto val="1"/>
        <c:lblAlgn val="ctr"/>
        <c:lblOffset val="100"/>
        <c:noMultiLvlLbl val="0"/>
      </c:catAx>
      <c:valAx>
        <c:axId val="151935872"/>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9304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Visible val="1"/>
      </c14:pivotOptions>
    </c:ext>
    <c:ext xmlns:c16="http://schemas.microsoft.com/office/drawing/2014/chart" uri="{E28EC0CA-F0BB-4C9C-879D-F8772B89E7AC}">
      <c16:pivotOptions16>
        <c16:showExpandCollapseFieldButtons val="1"/>
      </c16:pivotOptions16>
    </c:ext>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[Secondary-SCS-Reporting-Template-Final.xlsx]District_Grade!PivotTable10</c:name>
    <c:fmtId val="3"/>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District School Climate Survey Items by</a:t>
            </a:r>
            <a:r>
              <a:rPr lang="en-US" baseline="0"/>
              <a:t> </a:t>
            </a:r>
            <a:r>
              <a:rPr lang="en-US"/>
              <a:t>Grade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2"/>
          </a:solidFill>
          <a:ln>
            <a:noFill/>
          </a:ln>
          <a:effectLst/>
        </c:spPr>
      </c:pivotFmt>
      <c:pivotFmt>
        <c:idx val="26"/>
        <c:spPr>
          <a:solidFill>
            <a:schemeClr val="accent2"/>
          </a:solidFill>
          <a:ln>
            <a:noFill/>
          </a:ln>
          <a:effectLst/>
        </c:spPr>
      </c:pivotFmt>
      <c:pivotFmt>
        <c:idx val="27"/>
        <c:spPr>
          <a:solidFill>
            <a:schemeClr val="accent2"/>
          </a:solidFill>
          <a:ln>
            <a:noFill/>
          </a:ln>
          <a:effectLst/>
        </c:spPr>
      </c:pivotFmt>
      <c:pivotFmt>
        <c:idx val="28"/>
        <c:spPr>
          <a:solidFill>
            <a:schemeClr val="accent2"/>
          </a:solidFill>
          <a:ln>
            <a:noFill/>
          </a:ln>
          <a:effectLst/>
        </c:spPr>
      </c:pivotFmt>
    </c:pivotFmts>
    <c:plotArea>
      <c:layout/>
      <c:barChart>
        <c:barDir val="col"/>
        <c:grouping val="clustered"/>
        <c:varyColors val="0"/>
        <c:ser>
          <c:idx val="0"/>
          <c:order val="0"/>
          <c:tx>
            <c:strRef>
              <c:f>District_Grade!$B$3</c:f>
              <c:strCache>
                <c:ptCount val="1"/>
                <c:pt idx="0">
                  <c:v>Total</c:v>
                </c:pt>
              </c:strCache>
            </c:strRef>
          </c:tx>
          <c:spPr>
            <a:solidFill>
              <a:schemeClr val="accent1"/>
            </a:solidFill>
            <a:ln>
              <a:noFill/>
            </a:ln>
            <a:effectLst/>
          </c:spPr>
          <c:invertIfNegative val="0"/>
          <c:dPt>
            <c:idx val="18"/>
            <c:invertIfNegative val="0"/>
            <c:bubble3D val="0"/>
            <c:extLst>
              <c:ext xmlns:c16="http://schemas.microsoft.com/office/drawing/2014/chart" uri="{C3380CC4-5D6E-409C-BE32-E72D297353CC}">
                <c16:uniqueId val="{00000001-57EF-4935-AD7D-3451C332B0B8}"/>
              </c:ext>
            </c:extLst>
          </c:dPt>
          <c:dPt>
            <c:idx val="19"/>
            <c:invertIfNegative val="0"/>
            <c:bubble3D val="0"/>
            <c:extLst>
              <c:ext xmlns:c16="http://schemas.microsoft.com/office/drawing/2014/chart" uri="{C3380CC4-5D6E-409C-BE32-E72D297353CC}">
                <c16:uniqueId val="{00000002-57EF-4935-AD7D-3451C332B0B8}"/>
              </c:ext>
            </c:extLst>
          </c:dPt>
          <c:dPt>
            <c:idx val="20"/>
            <c:invertIfNegative val="0"/>
            <c:bubble3D val="0"/>
            <c:extLst>
              <c:ext xmlns:c16="http://schemas.microsoft.com/office/drawing/2014/chart" uri="{C3380CC4-5D6E-409C-BE32-E72D297353CC}">
                <c16:uniqueId val="{00000003-57EF-4935-AD7D-3451C332B0B8}"/>
              </c:ext>
            </c:extLst>
          </c:dPt>
          <c:dPt>
            <c:idx val="21"/>
            <c:invertIfNegative val="0"/>
            <c:bubble3D val="0"/>
            <c:extLst>
              <c:ext xmlns:c16="http://schemas.microsoft.com/office/drawing/2014/chart" uri="{C3380CC4-5D6E-409C-BE32-E72D297353CC}">
                <c16:uniqueId val="{00000005-57EF-4935-AD7D-3451C332B0B8}"/>
              </c:ext>
            </c:extLst>
          </c:dPt>
          <c:cat>
            <c:multiLvlStrRef>
              <c:f>District_Grade!$A$4:$A$36</c:f>
              <c:multiLvlStrCache>
                <c:ptCount val="11"/>
                <c:lvl>
                  <c:pt idx="0">
                    <c:v>(blank)</c:v>
                  </c:pt>
                  <c:pt idx="1">
                    <c:v>(blank)</c:v>
                  </c:pt>
                  <c:pt idx="2">
                    <c:v>(blank)</c:v>
                  </c:pt>
                  <c:pt idx="3">
                    <c:v>(blank)</c:v>
                  </c:pt>
                  <c:pt idx="4">
                    <c:v>(blank)</c:v>
                  </c:pt>
                  <c:pt idx="5">
                    <c:v>(blank)</c:v>
                  </c:pt>
                  <c:pt idx="6">
                    <c:v>(blank)</c:v>
                  </c:pt>
                  <c:pt idx="7">
                    <c:v>(blank)</c:v>
                  </c:pt>
                  <c:pt idx="8">
                    <c:v>(blank)</c:v>
                  </c:pt>
                  <c:pt idx="9">
                    <c:v>(blank)</c:v>
                  </c:pt>
                  <c:pt idx="10">
                    <c:v>(blank)</c:v>
                  </c:pt>
                </c:lvl>
                <c:lvl>
                  <c:pt idx="0">
                    <c:v> 1. I like school (merged).</c:v>
                  </c:pt>
                  <c:pt idx="1">
                    <c:v> 2. I feel successful at school (merged).</c:v>
                  </c:pt>
                  <c:pt idx="2">
                    <c:v> 3. I feel my school has high standards for achievement (merged).</c:v>
                  </c:pt>
                  <c:pt idx="3">
                    <c:v> 4. My school sets clear rules for behavior (merged).</c:v>
                  </c:pt>
                  <c:pt idx="4">
                    <c:v> 5. Teachers treat me with respect (merged).</c:v>
                  </c:pt>
                  <c:pt idx="5">
                    <c:v> 6. The behaviors in my class allow the teachers to teach (merged).</c:v>
                  </c:pt>
                  <c:pt idx="6">
                    <c:v> 7. Students are frequently recognized for good behavior (merged).</c:v>
                  </c:pt>
                  <c:pt idx="7">
                    <c:v> 8. School is a place at which I feel safe (merged).</c:v>
                  </c:pt>
                  <c:pt idx="8">
                    <c:v> 9. I know an adult at school that I can talk with if I need help (merged).</c:v>
                  </c:pt>
                  <c:pt idx="9">
                    <c:v> 10. Adults at my school ask for my opinions about decisions that affect me (merged)</c:v>
                  </c:pt>
                  <c:pt idx="10">
                    <c:v> 11. Adults at my school listen to and respect my input about decisions that affect me (merged).</c:v>
                  </c:pt>
                </c:lvl>
              </c:multiLvlStrCache>
            </c:multiLvlStrRef>
          </c:cat>
          <c:val>
            <c:numRef>
              <c:f>District_Grade!$B$4:$B$36</c:f>
              <c:numCache>
                <c:formatCode>General</c:formatCode>
                <c:ptCount val="11"/>
              </c:numCache>
            </c:numRef>
          </c:val>
          <c:extLst>
            <c:ext xmlns:c16="http://schemas.microsoft.com/office/drawing/2014/chart" uri="{C3380CC4-5D6E-409C-BE32-E72D297353CC}">
              <c16:uniqueId val="{00000000-57EF-4935-AD7D-3451C332B0B8}"/>
            </c:ext>
          </c:extLst>
        </c:ser>
        <c:dLbls>
          <c:showLegendKey val="0"/>
          <c:showVal val="0"/>
          <c:showCatName val="0"/>
          <c:showSerName val="0"/>
          <c:showPercent val="0"/>
          <c:showBubbleSize val="0"/>
        </c:dLbls>
        <c:gapWidth val="219"/>
        <c:overlap val="-27"/>
        <c:axId val="151962496"/>
        <c:axId val="151964160"/>
      </c:barChart>
      <c:catAx>
        <c:axId val="151962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964160"/>
        <c:crosses val="autoZero"/>
        <c:auto val="1"/>
        <c:lblAlgn val="ctr"/>
        <c:lblOffset val="100"/>
        <c:noMultiLvlLbl val="0"/>
      </c:catAx>
      <c:valAx>
        <c:axId val="151964160"/>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9624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Visible val="1"/>
      </c14:pivotOptions>
    </c:ext>
    <c:ext xmlns:c16="http://schemas.microsoft.com/office/drawing/2014/chart" uri="{E28EC0CA-F0BB-4C9C-879D-F8772B89E7AC}">
      <c16:pivotOptions16>
        <c16:showExpandCollapseFieldButtons val="1"/>
      </c16:pivotOptions16>
    </c:ext>
  </c:extLst>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[Secondary-SCS-Reporting-Template-Final.xlsx]School_Items!PivotTable16</c:name>
    <c:fmtId val="3"/>
  </c:pivotSource>
  <c:chart>
    <c:title>
      <c:tx>
        <c:strRef>
          <c:f>Dynamic_Names!$B$8:$C$8</c:f>
          <c:strCache>
            <c:ptCount val="2"/>
            <c:pt idx="0">
              <c:v>Middle/High School Climate Survey Items by School: </c:v>
            </c:pt>
            <c:pt idx="1">
              <c:v>(blank)</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2"/>
          </a:solidFill>
          <a:ln>
            <a:noFill/>
          </a:ln>
          <a:effectLst/>
        </c:spPr>
      </c:pivotFmt>
      <c:pivotFmt>
        <c:idx val="14"/>
        <c:spPr>
          <a:solidFill>
            <a:schemeClr val="accent2"/>
          </a:solidFill>
          <a:ln>
            <a:noFill/>
          </a:ln>
          <a:effectLst/>
        </c:spPr>
      </c:pivotFmt>
    </c:pivotFmts>
    <c:plotArea>
      <c:layout/>
      <c:barChart>
        <c:barDir val="col"/>
        <c:grouping val="clustered"/>
        <c:varyColors val="0"/>
        <c:ser>
          <c:idx val="0"/>
          <c:order val="0"/>
          <c:tx>
            <c:strRef>
              <c:f>Dynamic_Names!$B$8:$C$8</c:f>
              <c:strCache>
                <c:ptCount val="1"/>
                <c:pt idx="0">
                  <c:v>Total</c:v>
                </c:pt>
              </c:strCache>
            </c:strRef>
          </c:tx>
          <c:spPr>
            <a:solidFill>
              <a:schemeClr val="accent1"/>
            </a:solidFill>
            <a:ln>
              <a:noFill/>
            </a:ln>
            <a:effectLst/>
          </c:spPr>
          <c:invertIfNegative val="0"/>
          <c:dPt>
            <c:idx val="9"/>
            <c:invertIfNegative val="0"/>
            <c:bubble3D val="0"/>
            <c:spPr>
              <a:solidFill>
                <a:schemeClr val="accent2"/>
              </a:solidFill>
              <a:ln>
                <a:noFill/>
              </a:ln>
              <a:effectLst/>
            </c:spPr>
            <c:extLst>
              <c:ext xmlns:c16="http://schemas.microsoft.com/office/drawing/2014/chart" uri="{C3380CC4-5D6E-409C-BE32-E72D297353CC}">
                <c16:uniqueId val="{00000000-2876-46D3-991B-CDE017127C32}"/>
              </c:ext>
            </c:extLst>
          </c:dPt>
          <c:dPt>
            <c:idx val="10"/>
            <c:invertIfNegative val="0"/>
            <c:bubble3D val="0"/>
            <c:spPr>
              <a:solidFill>
                <a:schemeClr val="accent2"/>
              </a:solidFill>
              <a:ln>
                <a:noFill/>
              </a:ln>
              <a:effectLst/>
            </c:spPr>
            <c:extLst>
              <c:ext xmlns:c16="http://schemas.microsoft.com/office/drawing/2014/chart" uri="{C3380CC4-5D6E-409C-BE32-E72D297353CC}">
                <c16:uniqueId val="{00000001-2876-46D3-991B-CDE017127C32}"/>
              </c:ext>
            </c:extLst>
          </c:dPt>
          <c:cat>
            <c:strRef>
              <c:f>Dynamic_Names!$B$8:$C$8</c:f>
              <c:strCache>
                <c:ptCount val="11"/>
                <c:pt idx="0">
                  <c:v> 1. I like school (merged).</c:v>
                </c:pt>
                <c:pt idx="1">
                  <c:v> 2. I feel successful at school (merged).</c:v>
                </c:pt>
                <c:pt idx="2">
                  <c:v> 3. I feel my school has high standards for achievement (merged).</c:v>
                </c:pt>
                <c:pt idx="3">
                  <c:v> 4. My school sets clear rules for behavior (merged).</c:v>
                </c:pt>
                <c:pt idx="4">
                  <c:v> 5. Teachers treat me with respect (merged).</c:v>
                </c:pt>
                <c:pt idx="5">
                  <c:v> 6. The behaviors in my class allow the teachers to teach (merged).</c:v>
                </c:pt>
                <c:pt idx="6">
                  <c:v> 7. Students are frequently recognized for good behavior (merged).</c:v>
                </c:pt>
                <c:pt idx="7">
                  <c:v> 8. School is a place at which I feel safe (merged).</c:v>
                </c:pt>
                <c:pt idx="8">
                  <c:v> 9. I know an adult at school that I can talk with if I need help (merged).</c:v>
                </c:pt>
                <c:pt idx="9">
                  <c:v> 10. Adults at my school ask for my opinions about decisions that affect me (merged)</c:v>
                </c:pt>
                <c:pt idx="10">
                  <c:v> 11. Adults at my school listen to and respect my input about decisions that affect me (merged).</c:v>
                </c:pt>
              </c:strCache>
            </c:strRef>
          </c:cat>
          <c:val>
            <c:numRef>
              <c:f>Dynamic_Names!$B$8:$C$8</c:f>
              <c:numCache>
                <c:formatCode>General</c:formatCode>
                <c:ptCount val="11"/>
              </c:numCache>
            </c:numRef>
          </c:val>
          <c:extLst>
            <c:ext xmlns:c16="http://schemas.microsoft.com/office/drawing/2014/chart" uri="{C3380CC4-5D6E-409C-BE32-E72D297353CC}">
              <c16:uniqueId val="{00000000-881E-4639-886B-502D556D3F70}"/>
            </c:ext>
          </c:extLst>
        </c:ser>
        <c:dLbls>
          <c:showLegendKey val="0"/>
          <c:showVal val="0"/>
          <c:showCatName val="0"/>
          <c:showSerName val="0"/>
          <c:showPercent val="0"/>
          <c:showBubbleSize val="0"/>
        </c:dLbls>
        <c:gapWidth val="219"/>
        <c:overlap val="-27"/>
        <c:axId val="117723488"/>
        <c:axId val="117726816"/>
      </c:barChart>
      <c:catAx>
        <c:axId val="117723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726816"/>
        <c:crosses val="autoZero"/>
        <c:auto val="1"/>
        <c:lblAlgn val="ctr"/>
        <c:lblOffset val="100"/>
        <c:noMultiLvlLbl val="0"/>
      </c:catAx>
      <c:valAx>
        <c:axId val="1177268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7234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Visible val="1"/>
      </c14:pivotOptions>
    </c:ext>
    <c:ext xmlns:c16="http://schemas.microsoft.com/office/drawing/2014/chart" uri="{E28EC0CA-F0BB-4C9C-879D-F8772B89E7AC}">
      <c16:pivotOptions16>
        <c16:showExpandCollapseFieldButtons val="1"/>
      </c16:pivotOptions16>
    </c:ext>
  </c:extLst>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[Secondary-SCS-Reporting-Template-Final.xlsx]School_Gender!PivotTable2</c:name>
    <c:fmtId val="5"/>
  </c:pivotSource>
  <c:chart>
    <c:title>
      <c:tx>
        <c:strRef>
          <c:f>Dynamic_Names!$B$10:$C$10</c:f>
          <c:strCache>
            <c:ptCount val="2"/>
            <c:pt idx="0">
              <c:v>Middle/High School Climate Survey Items by Gender and School: </c:v>
            </c:pt>
            <c:pt idx="1">
              <c:v>(blank)</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2"/>
          </a:solidFill>
          <a:ln>
            <a:noFill/>
          </a:ln>
          <a:effectLst/>
        </c:spPr>
      </c:pivotFmt>
      <c:pivotFmt>
        <c:idx val="15"/>
        <c:spPr>
          <a:solidFill>
            <a:schemeClr val="accent2"/>
          </a:solidFill>
          <a:ln>
            <a:noFill/>
          </a:ln>
          <a:effectLst/>
        </c:spPr>
      </c:pivotFmt>
    </c:pivotFmts>
    <c:plotArea>
      <c:layout/>
      <c:barChart>
        <c:barDir val="col"/>
        <c:grouping val="clustered"/>
        <c:varyColors val="0"/>
        <c:ser>
          <c:idx val="0"/>
          <c:order val="0"/>
          <c:tx>
            <c:strRef>
              <c:f>Dynamic_Names!$B$10:$C$10</c:f>
              <c:strCache>
                <c:ptCount val="1"/>
                <c:pt idx="0">
                  <c:v>Total</c:v>
                </c:pt>
              </c:strCache>
            </c:strRef>
          </c:tx>
          <c:spPr>
            <a:solidFill>
              <a:schemeClr val="accent1"/>
            </a:solidFill>
            <a:ln>
              <a:noFill/>
            </a:ln>
            <a:effectLst/>
          </c:spPr>
          <c:invertIfNegative val="0"/>
          <c:dPt>
            <c:idx val="9"/>
            <c:invertIfNegative val="0"/>
            <c:bubble3D val="0"/>
            <c:extLst>
              <c:ext xmlns:c16="http://schemas.microsoft.com/office/drawing/2014/chart" uri="{C3380CC4-5D6E-409C-BE32-E72D297353CC}">
                <c16:uniqueId val="{00000000-AB7A-4C50-B4F9-5A2D47BBC6B7}"/>
              </c:ext>
            </c:extLst>
          </c:dPt>
          <c:dPt>
            <c:idx val="10"/>
            <c:invertIfNegative val="0"/>
            <c:bubble3D val="0"/>
            <c:extLst>
              <c:ext xmlns:c16="http://schemas.microsoft.com/office/drawing/2014/chart" uri="{C3380CC4-5D6E-409C-BE32-E72D297353CC}">
                <c16:uniqueId val="{00000001-AB7A-4C50-B4F9-5A2D47BBC6B7}"/>
              </c:ext>
            </c:extLst>
          </c:dPt>
          <c:cat>
            <c:multiLvlStrRef>
              <c:f>Dynamic_Names!$B$10:$C$10</c:f>
              <c:multiLvlStrCache>
                <c:ptCount val="11"/>
                <c:lvl>
                  <c:pt idx="0">
                    <c:v>(blank)</c:v>
                  </c:pt>
                  <c:pt idx="1">
                    <c:v>(blank)</c:v>
                  </c:pt>
                  <c:pt idx="2">
                    <c:v>(blank)</c:v>
                  </c:pt>
                  <c:pt idx="3">
                    <c:v>(blank)</c:v>
                  </c:pt>
                  <c:pt idx="4">
                    <c:v>(blank)</c:v>
                  </c:pt>
                  <c:pt idx="5">
                    <c:v>(blank)</c:v>
                  </c:pt>
                  <c:pt idx="6">
                    <c:v>(blank)</c:v>
                  </c:pt>
                  <c:pt idx="7">
                    <c:v>(blank)</c:v>
                  </c:pt>
                  <c:pt idx="8">
                    <c:v>(blank)</c:v>
                  </c:pt>
                  <c:pt idx="9">
                    <c:v>(blank)</c:v>
                  </c:pt>
                  <c:pt idx="10">
                    <c:v>(blank)</c:v>
                  </c:pt>
                </c:lvl>
                <c:lvl>
                  <c:pt idx="0">
                    <c:v> 1. I like school (merged).</c:v>
                  </c:pt>
                  <c:pt idx="1">
                    <c:v> 2. I feel successful at school (merged).</c:v>
                  </c:pt>
                  <c:pt idx="2">
                    <c:v> 3. I feel my school has high standards for achievement (merged).</c:v>
                  </c:pt>
                  <c:pt idx="3">
                    <c:v> 4. My school sets clear rules for behavior (merged).</c:v>
                  </c:pt>
                  <c:pt idx="4">
                    <c:v> 5. Teachers treat me with respect (merged).</c:v>
                  </c:pt>
                  <c:pt idx="5">
                    <c:v> 6. The behaviors in my class allow the teachers to teach (merged).</c:v>
                  </c:pt>
                  <c:pt idx="6">
                    <c:v> 7. Students are frequently recognized for good behavior (merged).</c:v>
                  </c:pt>
                  <c:pt idx="7">
                    <c:v> 8. School is a place at which I feel safe (merged).</c:v>
                  </c:pt>
                  <c:pt idx="8">
                    <c:v> 9. I know an adult at school that I can talk with if I need help (merged).</c:v>
                  </c:pt>
                  <c:pt idx="9">
                    <c:v> 10. Adults at my school ask for my opinions about decisions that affect me (merged)</c:v>
                  </c:pt>
                  <c:pt idx="10">
                    <c:v> 11. Adults at my school listen to and respect my input about decisions that affect me (merged).</c:v>
                  </c:pt>
                </c:lvl>
              </c:multiLvlStrCache>
            </c:multiLvlStrRef>
          </c:cat>
          <c:val>
            <c:numRef>
              <c:f>Dynamic_Names!$B$10:$C$10</c:f>
              <c:numCache>
                <c:formatCode>General</c:formatCode>
                <c:ptCount val="11"/>
              </c:numCache>
            </c:numRef>
          </c:val>
          <c:extLst>
            <c:ext xmlns:c16="http://schemas.microsoft.com/office/drawing/2014/chart" uri="{C3380CC4-5D6E-409C-BE32-E72D297353CC}">
              <c16:uniqueId val="{00000000-0432-417E-9D08-F1B4FD80FF82}"/>
            </c:ext>
          </c:extLst>
        </c:ser>
        <c:dLbls>
          <c:showLegendKey val="0"/>
          <c:showVal val="0"/>
          <c:showCatName val="0"/>
          <c:showSerName val="0"/>
          <c:showPercent val="0"/>
          <c:showBubbleSize val="0"/>
        </c:dLbls>
        <c:gapWidth val="219"/>
        <c:overlap val="-27"/>
        <c:axId val="2089017856"/>
        <c:axId val="2089021600"/>
      </c:barChart>
      <c:catAx>
        <c:axId val="2089017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89021600"/>
        <c:crosses val="autoZero"/>
        <c:auto val="1"/>
        <c:lblAlgn val="ctr"/>
        <c:lblOffset val="100"/>
        <c:noMultiLvlLbl val="0"/>
      </c:catAx>
      <c:valAx>
        <c:axId val="20890216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890178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Visible val="1"/>
      </c14:pivotOptions>
    </c:ext>
    <c:ext xmlns:c16="http://schemas.microsoft.com/office/drawing/2014/chart" uri="{E28EC0CA-F0BB-4C9C-879D-F8772B89E7AC}">
      <c16:pivotOptions16>
        <c16:showExpandCollapseFieldButtons val="1"/>
      </c16:pivotOptions16>
    </c:ext>
  </c:extLst>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[Secondary-SCS-Reporting-Template-Final.xlsx]School_SexualPreference!PivotTable4</c:name>
    <c:fmtId val="3"/>
  </c:pivotSource>
  <c:chart>
    <c:title>
      <c:tx>
        <c:strRef>
          <c:f>Dynamic_Names!$B$12:$C$12</c:f>
          <c:strCache>
            <c:ptCount val="2"/>
            <c:pt idx="0">
              <c:v>Middle/High School Climate Survey Items by Sexual Preference and School: </c:v>
            </c:pt>
            <c:pt idx="1">
              <c:v>(blank)</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2"/>
          </a:solidFill>
          <a:ln>
            <a:noFill/>
          </a:ln>
          <a:effectLst/>
        </c:spPr>
      </c:pivotFmt>
      <c:pivotFmt>
        <c:idx val="15"/>
        <c:spPr>
          <a:solidFill>
            <a:schemeClr val="accent2"/>
          </a:solidFill>
          <a:ln>
            <a:noFill/>
          </a:ln>
          <a:effectLst/>
        </c:spPr>
      </c:pivotFmt>
    </c:pivotFmts>
    <c:plotArea>
      <c:layout/>
      <c:barChart>
        <c:barDir val="col"/>
        <c:grouping val="clustered"/>
        <c:varyColors val="0"/>
        <c:ser>
          <c:idx val="0"/>
          <c:order val="0"/>
          <c:tx>
            <c:strRef>
              <c:f>Dynamic_Names!$B$12:$C$12</c:f>
              <c:strCache>
                <c:ptCount val="1"/>
                <c:pt idx="0">
                  <c:v>Total</c:v>
                </c:pt>
              </c:strCache>
            </c:strRef>
          </c:tx>
          <c:spPr>
            <a:solidFill>
              <a:schemeClr val="accent1"/>
            </a:solidFill>
            <a:ln>
              <a:noFill/>
            </a:ln>
            <a:effectLst/>
          </c:spPr>
          <c:invertIfNegative val="0"/>
          <c:dPt>
            <c:idx val="9"/>
            <c:invertIfNegative val="0"/>
            <c:bubble3D val="0"/>
            <c:extLst>
              <c:ext xmlns:c16="http://schemas.microsoft.com/office/drawing/2014/chart" uri="{C3380CC4-5D6E-409C-BE32-E72D297353CC}">
                <c16:uniqueId val="{00000000-2B5E-4035-BEF3-620E8CAC8F18}"/>
              </c:ext>
            </c:extLst>
          </c:dPt>
          <c:dPt>
            <c:idx val="10"/>
            <c:invertIfNegative val="0"/>
            <c:bubble3D val="0"/>
            <c:extLst>
              <c:ext xmlns:c16="http://schemas.microsoft.com/office/drawing/2014/chart" uri="{C3380CC4-5D6E-409C-BE32-E72D297353CC}">
                <c16:uniqueId val="{00000001-2B5E-4035-BEF3-620E8CAC8F18}"/>
              </c:ext>
            </c:extLst>
          </c:dPt>
          <c:cat>
            <c:multiLvlStrRef>
              <c:f>Dynamic_Names!$B$12:$C$12</c:f>
              <c:multiLvlStrCache>
                <c:ptCount val="11"/>
                <c:lvl>
                  <c:pt idx="0">
                    <c:v>(blank)</c:v>
                  </c:pt>
                  <c:pt idx="1">
                    <c:v>(blank)</c:v>
                  </c:pt>
                  <c:pt idx="2">
                    <c:v>(blank)</c:v>
                  </c:pt>
                  <c:pt idx="3">
                    <c:v>(blank)</c:v>
                  </c:pt>
                  <c:pt idx="4">
                    <c:v>(blank)</c:v>
                  </c:pt>
                  <c:pt idx="5">
                    <c:v>(blank)</c:v>
                  </c:pt>
                  <c:pt idx="6">
                    <c:v>(blank)</c:v>
                  </c:pt>
                  <c:pt idx="7">
                    <c:v>(blank)</c:v>
                  </c:pt>
                  <c:pt idx="8">
                    <c:v>(blank)</c:v>
                  </c:pt>
                  <c:pt idx="9">
                    <c:v>(blank)</c:v>
                  </c:pt>
                  <c:pt idx="10">
                    <c:v>(blank)</c:v>
                  </c:pt>
                </c:lvl>
                <c:lvl>
                  <c:pt idx="0">
                    <c:v> 1. I like school (merged).</c:v>
                  </c:pt>
                  <c:pt idx="1">
                    <c:v> 2. I feel successful at school (merged).</c:v>
                  </c:pt>
                  <c:pt idx="2">
                    <c:v> 3. I feel my school has high standards for achievement (merged).</c:v>
                  </c:pt>
                  <c:pt idx="3">
                    <c:v> 4. My school sets clear rules for behavior (merged).</c:v>
                  </c:pt>
                  <c:pt idx="4">
                    <c:v> 5. Teachers treat me with respect (merged).</c:v>
                  </c:pt>
                  <c:pt idx="5">
                    <c:v> 6. The behaviors in my class allow the teachers to teach (merged).</c:v>
                  </c:pt>
                  <c:pt idx="6">
                    <c:v> 7. Students are frequently recognized for good behavior (merged).</c:v>
                  </c:pt>
                  <c:pt idx="7">
                    <c:v> 8. School is a place at which I feel safe (merged).</c:v>
                  </c:pt>
                  <c:pt idx="8">
                    <c:v> 9. I know an adult at school that I can talk with if I need help (merged).</c:v>
                  </c:pt>
                  <c:pt idx="9">
                    <c:v> 10. Adults at my school ask for my opinions about decisions that affect me (merged)</c:v>
                  </c:pt>
                  <c:pt idx="10">
                    <c:v> 11. Adults at my school listen to and respect my input about decisions that affect me (merged).</c:v>
                  </c:pt>
                </c:lvl>
              </c:multiLvlStrCache>
            </c:multiLvlStrRef>
          </c:cat>
          <c:val>
            <c:numRef>
              <c:f>Dynamic_Names!$B$12:$C$12</c:f>
              <c:numCache>
                <c:formatCode>General</c:formatCode>
                <c:ptCount val="11"/>
              </c:numCache>
            </c:numRef>
          </c:val>
          <c:extLst>
            <c:ext xmlns:c16="http://schemas.microsoft.com/office/drawing/2014/chart" uri="{C3380CC4-5D6E-409C-BE32-E72D297353CC}">
              <c16:uniqueId val="{00000000-10AC-4BDD-A8E9-5B8576929063}"/>
            </c:ext>
          </c:extLst>
        </c:ser>
        <c:dLbls>
          <c:showLegendKey val="0"/>
          <c:showVal val="0"/>
          <c:showCatName val="0"/>
          <c:showSerName val="0"/>
          <c:showPercent val="0"/>
          <c:showBubbleSize val="0"/>
        </c:dLbls>
        <c:gapWidth val="219"/>
        <c:overlap val="-27"/>
        <c:axId val="117736384"/>
        <c:axId val="117729728"/>
      </c:barChart>
      <c:catAx>
        <c:axId val="117736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729728"/>
        <c:crosses val="autoZero"/>
        <c:auto val="1"/>
        <c:lblAlgn val="ctr"/>
        <c:lblOffset val="100"/>
        <c:noMultiLvlLbl val="0"/>
      </c:catAx>
      <c:valAx>
        <c:axId val="1177297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7363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Visible val="1"/>
      </c14:pivotOptions>
    </c:ext>
    <c:ext xmlns:c16="http://schemas.microsoft.com/office/drawing/2014/chart" uri="{E28EC0CA-F0BB-4C9C-879D-F8772B89E7AC}">
      <c16:pivotOptions16>
        <c16:showExpandCollapseFieldButtons val="1"/>
      </c16:pivotOptions16>
    </c:ext>
  </c:extLst>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[Secondary-SCS-Reporting-Template-Final.xlsx]School_Ethnicity!PivotTable3</c:name>
    <c:fmtId val="3"/>
  </c:pivotSource>
  <c:chart>
    <c:title>
      <c:tx>
        <c:strRef>
          <c:f>Dynamic_Names!$B$14:$C$14</c:f>
          <c:strCache>
            <c:ptCount val="2"/>
            <c:pt idx="0">
              <c:v>Middle/High School Climate Survey Items by Ethnicity and School: </c:v>
            </c:pt>
            <c:pt idx="1">
              <c:v>(blank)</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2"/>
          </a:solidFill>
          <a:ln>
            <a:noFill/>
          </a:ln>
          <a:effectLst/>
        </c:spPr>
      </c:pivotFmt>
      <c:pivotFmt>
        <c:idx val="26"/>
        <c:spPr>
          <a:solidFill>
            <a:schemeClr val="accent2"/>
          </a:solidFill>
          <a:ln>
            <a:noFill/>
          </a:ln>
          <a:effectLst/>
        </c:spPr>
      </c:pivotFmt>
    </c:pivotFmts>
    <c:plotArea>
      <c:layout/>
      <c:barChart>
        <c:barDir val="col"/>
        <c:grouping val="clustered"/>
        <c:varyColors val="0"/>
        <c:ser>
          <c:idx val="0"/>
          <c:order val="0"/>
          <c:tx>
            <c:strRef>
              <c:f>Dynamic_Names!$B$14:$C$14</c:f>
              <c:strCache>
                <c:ptCount val="1"/>
                <c:pt idx="0">
                  <c:v>Total</c:v>
                </c:pt>
              </c:strCache>
            </c:strRef>
          </c:tx>
          <c:spPr>
            <a:solidFill>
              <a:schemeClr val="accent1"/>
            </a:solidFill>
            <a:ln>
              <a:noFill/>
            </a:ln>
            <a:effectLst/>
          </c:spPr>
          <c:invertIfNegative val="0"/>
          <c:dPt>
            <c:idx val="19"/>
            <c:invertIfNegative val="0"/>
            <c:bubble3D val="0"/>
            <c:extLst>
              <c:ext xmlns:c16="http://schemas.microsoft.com/office/drawing/2014/chart" uri="{C3380CC4-5D6E-409C-BE32-E72D297353CC}">
                <c16:uniqueId val="{00000001-7DAE-4DA4-9F48-DF3210D94189}"/>
              </c:ext>
            </c:extLst>
          </c:dPt>
          <c:dPt>
            <c:idx val="21"/>
            <c:invertIfNegative val="0"/>
            <c:bubble3D val="0"/>
            <c:extLst>
              <c:ext xmlns:c16="http://schemas.microsoft.com/office/drawing/2014/chart" uri="{C3380CC4-5D6E-409C-BE32-E72D297353CC}">
                <c16:uniqueId val="{00000003-7DAE-4DA4-9F48-DF3210D94189}"/>
              </c:ext>
            </c:extLst>
          </c:dPt>
          <c:cat>
            <c:multiLvlStrRef>
              <c:f>Dynamic_Names!$B$14:$C$14</c:f>
              <c:multiLvlStrCache>
                <c:ptCount val="11"/>
                <c:lvl>
                  <c:pt idx="0">
                    <c:v>(blank)</c:v>
                  </c:pt>
                  <c:pt idx="1">
                    <c:v>(blank)</c:v>
                  </c:pt>
                  <c:pt idx="2">
                    <c:v>(blank)</c:v>
                  </c:pt>
                  <c:pt idx="3">
                    <c:v>(blank)</c:v>
                  </c:pt>
                  <c:pt idx="4">
                    <c:v>(blank)</c:v>
                  </c:pt>
                  <c:pt idx="5">
                    <c:v>(blank)</c:v>
                  </c:pt>
                  <c:pt idx="6">
                    <c:v>(blank)</c:v>
                  </c:pt>
                  <c:pt idx="7">
                    <c:v>(blank)</c:v>
                  </c:pt>
                  <c:pt idx="8">
                    <c:v>(blank)</c:v>
                  </c:pt>
                  <c:pt idx="9">
                    <c:v>(blank)</c:v>
                  </c:pt>
                  <c:pt idx="10">
                    <c:v>(blank)</c:v>
                  </c:pt>
                </c:lvl>
                <c:lvl>
                  <c:pt idx="0">
                    <c:v> 1. I like school (merged).</c:v>
                  </c:pt>
                  <c:pt idx="1">
                    <c:v> 2. I feel successful at school (merged).</c:v>
                  </c:pt>
                  <c:pt idx="2">
                    <c:v> 3. I feel my school has high standards for achievement (merged).</c:v>
                  </c:pt>
                  <c:pt idx="3">
                    <c:v> 4. My school sets clear rules for behavior (merged).</c:v>
                  </c:pt>
                  <c:pt idx="4">
                    <c:v> 5. Teachers treat me with respect (merged).</c:v>
                  </c:pt>
                  <c:pt idx="5">
                    <c:v> 6. The behaviors in my class allow the teachers to teach (merged).</c:v>
                  </c:pt>
                  <c:pt idx="6">
                    <c:v> 7. Students are frequently recognized for good behavior (merged).</c:v>
                  </c:pt>
                  <c:pt idx="7">
                    <c:v> 8. School is a place at which I feel safe (merged).</c:v>
                  </c:pt>
                  <c:pt idx="8">
                    <c:v> 9. I know an adult at school that I can talk with if I need help (merged).</c:v>
                  </c:pt>
                  <c:pt idx="9">
                    <c:v> 10. Adults at my school ask for my opinions about decisions that affect me (merged)</c:v>
                  </c:pt>
                  <c:pt idx="10">
                    <c:v> 11. Adults at my school listen to and respect my input about decisions that affect me (merged).</c:v>
                  </c:pt>
                </c:lvl>
              </c:multiLvlStrCache>
            </c:multiLvlStrRef>
          </c:cat>
          <c:val>
            <c:numRef>
              <c:f>Dynamic_Names!$B$14:$C$14</c:f>
              <c:numCache>
                <c:formatCode>General</c:formatCode>
                <c:ptCount val="11"/>
              </c:numCache>
            </c:numRef>
          </c:val>
          <c:extLst>
            <c:ext xmlns:c16="http://schemas.microsoft.com/office/drawing/2014/chart" uri="{C3380CC4-5D6E-409C-BE32-E72D297353CC}">
              <c16:uniqueId val="{00000000-F512-4563-8F21-FC0A24686E79}"/>
            </c:ext>
          </c:extLst>
        </c:ser>
        <c:dLbls>
          <c:showLegendKey val="0"/>
          <c:showVal val="0"/>
          <c:showCatName val="0"/>
          <c:showSerName val="0"/>
          <c:showPercent val="0"/>
          <c:showBubbleSize val="0"/>
        </c:dLbls>
        <c:gapWidth val="219"/>
        <c:overlap val="-27"/>
        <c:axId val="2082365440"/>
        <c:axId val="2082368768"/>
      </c:barChart>
      <c:catAx>
        <c:axId val="2082365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82368768"/>
        <c:crosses val="autoZero"/>
        <c:auto val="1"/>
        <c:lblAlgn val="ctr"/>
        <c:lblOffset val="100"/>
        <c:noMultiLvlLbl val="0"/>
      </c:catAx>
      <c:valAx>
        <c:axId val="20823687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823654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Visible val="1"/>
      </c14:pivotOptions>
    </c:ext>
    <c:ext xmlns:c16="http://schemas.microsoft.com/office/drawing/2014/chart" uri="{E28EC0CA-F0BB-4C9C-879D-F8772B89E7AC}">
      <c16:pivotOptions16>
        <c16:showExpandCollapseFieldButtons val="1"/>
      </c16:pivotOptions16>
    </c:ext>
  </c:extLst>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[Secondary-SCS-Reporting-Template-Final.xlsx]School_Race!PivotTable5</c:name>
    <c:fmtId val="5"/>
  </c:pivotSource>
  <c:chart>
    <c:title>
      <c:tx>
        <c:strRef>
          <c:f>Dynamic_Names!$B$16:$C$16</c:f>
          <c:strCache>
            <c:ptCount val="2"/>
            <c:pt idx="0">
              <c:v>Middle/High School Climate Survey Items by Race and School: </c:v>
            </c:pt>
            <c:pt idx="1">
              <c:v>(blank)</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2"/>
          </a:solidFill>
          <a:ln>
            <a:noFill/>
          </a:ln>
          <a:effectLst/>
        </c:spPr>
      </c:pivotFmt>
      <c:pivotFmt>
        <c:idx val="26"/>
        <c:spPr>
          <a:solidFill>
            <a:schemeClr val="accent2"/>
          </a:solidFill>
          <a:ln>
            <a:noFill/>
          </a:ln>
          <a:effectLst/>
        </c:spPr>
      </c:pivotFmt>
    </c:pivotFmts>
    <c:plotArea>
      <c:layout/>
      <c:barChart>
        <c:barDir val="col"/>
        <c:grouping val="clustered"/>
        <c:varyColors val="0"/>
        <c:ser>
          <c:idx val="0"/>
          <c:order val="0"/>
          <c:tx>
            <c:strRef>
              <c:f>Dynamic_Names!$B$16:$C$16</c:f>
              <c:strCache>
                <c:ptCount val="1"/>
                <c:pt idx="0">
                  <c:v>Total</c:v>
                </c:pt>
              </c:strCache>
            </c:strRef>
          </c:tx>
          <c:spPr>
            <a:solidFill>
              <a:schemeClr val="accent1"/>
            </a:solidFill>
            <a:ln>
              <a:noFill/>
            </a:ln>
            <a:effectLst/>
          </c:spPr>
          <c:invertIfNegative val="0"/>
          <c:dPt>
            <c:idx val="18"/>
            <c:invertIfNegative val="0"/>
            <c:bubble3D val="0"/>
            <c:extLst>
              <c:ext xmlns:c16="http://schemas.microsoft.com/office/drawing/2014/chart" uri="{C3380CC4-5D6E-409C-BE32-E72D297353CC}">
                <c16:uniqueId val="{00000001-6236-40B0-B754-74664CE29344}"/>
              </c:ext>
            </c:extLst>
          </c:dPt>
          <c:dPt>
            <c:idx val="20"/>
            <c:invertIfNegative val="0"/>
            <c:bubble3D val="0"/>
            <c:extLst>
              <c:ext xmlns:c16="http://schemas.microsoft.com/office/drawing/2014/chart" uri="{C3380CC4-5D6E-409C-BE32-E72D297353CC}">
                <c16:uniqueId val="{00000003-6236-40B0-B754-74664CE29344}"/>
              </c:ext>
            </c:extLst>
          </c:dPt>
          <c:cat>
            <c:multiLvlStrRef>
              <c:f>Dynamic_Names!$B$16:$C$16</c:f>
              <c:multiLvlStrCache>
                <c:ptCount val="11"/>
                <c:lvl>
                  <c:pt idx="0">
                    <c:v>(blank)</c:v>
                  </c:pt>
                  <c:pt idx="1">
                    <c:v>(blank)</c:v>
                  </c:pt>
                  <c:pt idx="2">
                    <c:v>(blank)</c:v>
                  </c:pt>
                  <c:pt idx="3">
                    <c:v>(blank)</c:v>
                  </c:pt>
                  <c:pt idx="4">
                    <c:v>(blank)</c:v>
                  </c:pt>
                  <c:pt idx="5">
                    <c:v>(blank)</c:v>
                  </c:pt>
                  <c:pt idx="6">
                    <c:v>(blank)</c:v>
                  </c:pt>
                  <c:pt idx="7">
                    <c:v>(blank)</c:v>
                  </c:pt>
                  <c:pt idx="8">
                    <c:v>(blank)</c:v>
                  </c:pt>
                  <c:pt idx="9">
                    <c:v>(blank)</c:v>
                  </c:pt>
                  <c:pt idx="10">
                    <c:v>(blank)</c:v>
                  </c:pt>
                </c:lvl>
                <c:lvl>
                  <c:pt idx="0">
                    <c:v> 1. I like school (merged).</c:v>
                  </c:pt>
                  <c:pt idx="1">
                    <c:v> 2. I feel successful at school (merged).</c:v>
                  </c:pt>
                  <c:pt idx="2">
                    <c:v> 3. I feel my school has high standards for achievement (merged).</c:v>
                  </c:pt>
                  <c:pt idx="3">
                    <c:v> 4. My school sets clear rules for behavior (merged).</c:v>
                  </c:pt>
                  <c:pt idx="4">
                    <c:v> 5. Teachers treat me with respect (merged).</c:v>
                  </c:pt>
                  <c:pt idx="5">
                    <c:v> 6. The behaviors in my class allow the teachers to teach (merged).</c:v>
                  </c:pt>
                  <c:pt idx="6">
                    <c:v> 7. Students are frequently recognized for good behavior (merged).</c:v>
                  </c:pt>
                  <c:pt idx="7">
                    <c:v> 8. School is a place at which I feel safe (merged).</c:v>
                  </c:pt>
                  <c:pt idx="8">
                    <c:v> 9. I know an adult at school that I can talk with if I need help (merged).</c:v>
                  </c:pt>
                  <c:pt idx="9">
                    <c:v> 10. Adults at my school ask for my opinions about decisions that affect me (merged)</c:v>
                  </c:pt>
                  <c:pt idx="10">
                    <c:v> 11. Adults at my school listen to and respect my input about decisions that affect me (merged).</c:v>
                  </c:pt>
                </c:lvl>
              </c:multiLvlStrCache>
            </c:multiLvlStrRef>
          </c:cat>
          <c:val>
            <c:numRef>
              <c:f>Dynamic_Names!$B$16:$C$16</c:f>
              <c:numCache>
                <c:formatCode>General</c:formatCode>
                <c:ptCount val="11"/>
              </c:numCache>
            </c:numRef>
          </c:val>
          <c:extLst>
            <c:ext xmlns:c16="http://schemas.microsoft.com/office/drawing/2014/chart" uri="{C3380CC4-5D6E-409C-BE32-E72D297353CC}">
              <c16:uniqueId val="{00000000-3BFE-442F-B2FF-85E9A6620A97}"/>
            </c:ext>
          </c:extLst>
        </c:ser>
        <c:dLbls>
          <c:showLegendKey val="0"/>
          <c:showVal val="0"/>
          <c:showCatName val="0"/>
          <c:showSerName val="0"/>
          <c:showPercent val="0"/>
          <c:showBubbleSize val="0"/>
        </c:dLbls>
        <c:gapWidth val="219"/>
        <c:overlap val="-27"/>
        <c:axId val="106507216"/>
        <c:axId val="106507632"/>
      </c:barChart>
      <c:catAx>
        <c:axId val="106507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507632"/>
        <c:crosses val="autoZero"/>
        <c:auto val="1"/>
        <c:lblAlgn val="ctr"/>
        <c:lblOffset val="100"/>
        <c:noMultiLvlLbl val="0"/>
      </c:catAx>
      <c:valAx>
        <c:axId val="1065076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5072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Visible val="1"/>
      </c14:pivotOptions>
    </c:ext>
    <c:ext xmlns:c16="http://schemas.microsoft.com/office/drawing/2014/chart" uri="{E28EC0CA-F0BB-4C9C-879D-F8772B89E7AC}">
      <c16:pivotOptions16>
        <c16:showExpandCollapseFieldButtons val="1"/>
      </c16:pivotOptions16>
    </c:ext>
  </c:extLst>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[Secondary-SCS-Reporting-Template-Final.xlsx]School_Grade!PivotTable6</c:name>
    <c:fmtId val="3"/>
  </c:pivotSource>
  <c:chart>
    <c:title>
      <c:tx>
        <c:strRef>
          <c:f>Dynamic_Names!$B$18:$C$18</c:f>
          <c:strCache>
            <c:ptCount val="2"/>
            <c:pt idx="0">
              <c:v>Middle/High School Climate Survey Items by Grade Level and School: </c:v>
            </c:pt>
            <c:pt idx="1">
              <c:v>(blank)</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2"/>
          </a:solidFill>
          <a:ln>
            <a:noFill/>
          </a:ln>
          <a:effectLst/>
        </c:spPr>
      </c:pivotFmt>
      <c:pivotFmt>
        <c:idx val="26"/>
        <c:spPr>
          <a:solidFill>
            <a:schemeClr val="accent2"/>
          </a:solidFill>
          <a:ln>
            <a:noFill/>
          </a:ln>
          <a:effectLst/>
        </c:spPr>
      </c:pivotFmt>
    </c:pivotFmts>
    <c:plotArea>
      <c:layout/>
      <c:barChart>
        <c:barDir val="col"/>
        <c:grouping val="clustered"/>
        <c:varyColors val="0"/>
        <c:ser>
          <c:idx val="0"/>
          <c:order val="0"/>
          <c:tx>
            <c:strRef>
              <c:f>Dynamic_Names!$B$18:$C$18</c:f>
              <c:strCache>
                <c:ptCount val="1"/>
                <c:pt idx="0">
                  <c:v>Total</c:v>
                </c:pt>
              </c:strCache>
            </c:strRef>
          </c:tx>
          <c:spPr>
            <a:solidFill>
              <a:schemeClr val="accent1"/>
            </a:solidFill>
            <a:ln>
              <a:noFill/>
            </a:ln>
            <a:effectLst/>
          </c:spPr>
          <c:invertIfNegative val="0"/>
          <c:dPt>
            <c:idx val="19"/>
            <c:invertIfNegative val="0"/>
            <c:bubble3D val="0"/>
            <c:extLst>
              <c:ext xmlns:c16="http://schemas.microsoft.com/office/drawing/2014/chart" uri="{C3380CC4-5D6E-409C-BE32-E72D297353CC}">
                <c16:uniqueId val="{00000001-3D37-448C-A2CF-C550B7C8CF80}"/>
              </c:ext>
            </c:extLst>
          </c:dPt>
          <c:dPt>
            <c:idx val="21"/>
            <c:invertIfNegative val="0"/>
            <c:bubble3D val="0"/>
            <c:extLst>
              <c:ext xmlns:c16="http://schemas.microsoft.com/office/drawing/2014/chart" uri="{C3380CC4-5D6E-409C-BE32-E72D297353CC}">
                <c16:uniqueId val="{00000003-3D37-448C-A2CF-C550B7C8CF80}"/>
              </c:ext>
            </c:extLst>
          </c:dPt>
          <c:cat>
            <c:multiLvlStrRef>
              <c:f>Dynamic_Names!$B$18:$C$18</c:f>
              <c:multiLvlStrCache>
                <c:ptCount val="11"/>
                <c:lvl>
                  <c:pt idx="0">
                    <c:v>(blank)</c:v>
                  </c:pt>
                  <c:pt idx="1">
                    <c:v>(blank)</c:v>
                  </c:pt>
                  <c:pt idx="2">
                    <c:v>(blank)</c:v>
                  </c:pt>
                  <c:pt idx="3">
                    <c:v>(blank)</c:v>
                  </c:pt>
                  <c:pt idx="4">
                    <c:v>(blank)</c:v>
                  </c:pt>
                  <c:pt idx="5">
                    <c:v>(blank)</c:v>
                  </c:pt>
                  <c:pt idx="6">
                    <c:v>(blank)</c:v>
                  </c:pt>
                  <c:pt idx="7">
                    <c:v>(blank)</c:v>
                  </c:pt>
                  <c:pt idx="8">
                    <c:v>(blank)</c:v>
                  </c:pt>
                  <c:pt idx="9">
                    <c:v>(blank)</c:v>
                  </c:pt>
                  <c:pt idx="10">
                    <c:v>(blank)</c:v>
                  </c:pt>
                </c:lvl>
                <c:lvl>
                  <c:pt idx="0">
                    <c:v> 1. I like school (merged).</c:v>
                  </c:pt>
                  <c:pt idx="1">
                    <c:v> 2. I feel successful at school (merged).</c:v>
                  </c:pt>
                  <c:pt idx="2">
                    <c:v> 3. I feel my school has high standards for achievement (merged).</c:v>
                  </c:pt>
                  <c:pt idx="3">
                    <c:v> 4. My school sets clear rules for behavior (merged).</c:v>
                  </c:pt>
                  <c:pt idx="4">
                    <c:v> 5. Teachers treat me with respect (merged).</c:v>
                  </c:pt>
                  <c:pt idx="5">
                    <c:v> 6. The behaviors in my class allow the teachers to teach (merged).</c:v>
                  </c:pt>
                  <c:pt idx="6">
                    <c:v> 7. Students are frequently recognized for good behavior (merged).</c:v>
                  </c:pt>
                  <c:pt idx="7">
                    <c:v> 8. School is a place at which I feel safe (merged).</c:v>
                  </c:pt>
                  <c:pt idx="8">
                    <c:v> 9. I know an adult at school that I can talk with if I need help (merged).</c:v>
                  </c:pt>
                  <c:pt idx="9">
                    <c:v> 10. Adults at my school ask for my opinions about decisions that affect me (merged)</c:v>
                  </c:pt>
                  <c:pt idx="10">
                    <c:v> 11. Adults at my school listen to and respect my input about decisions that affect me (merged).</c:v>
                  </c:pt>
                </c:lvl>
              </c:multiLvlStrCache>
            </c:multiLvlStrRef>
          </c:cat>
          <c:val>
            <c:numRef>
              <c:f>Dynamic_Names!$B$18:$C$18</c:f>
              <c:numCache>
                <c:formatCode>General</c:formatCode>
                <c:ptCount val="11"/>
              </c:numCache>
            </c:numRef>
          </c:val>
          <c:extLst>
            <c:ext xmlns:c16="http://schemas.microsoft.com/office/drawing/2014/chart" uri="{C3380CC4-5D6E-409C-BE32-E72D297353CC}">
              <c16:uniqueId val="{00000000-72AC-4B1C-A448-EC8D2602C139}"/>
            </c:ext>
          </c:extLst>
        </c:ser>
        <c:dLbls>
          <c:showLegendKey val="0"/>
          <c:showVal val="0"/>
          <c:showCatName val="0"/>
          <c:showSerName val="0"/>
          <c:showPercent val="0"/>
          <c:showBubbleSize val="0"/>
        </c:dLbls>
        <c:gapWidth val="219"/>
        <c:overlap val="-27"/>
        <c:axId val="837661440"/>
        <c:axId val="837659360"/>
      </c:barChart>
      <c:catAx>
        <c:axId val="837661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7659360"/>
        <c:crosses val="autoZero"/>
        <c:auto val="1"/>
        <c:lblAlgn val="ctr"/>
        <c:lblOffset val="100"/>
        <c:noMultiLvlLbl val="0"/>
      </c:catAx>
      <c:valAx>
        <c:axId val="8376593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76614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Total_Score_Tables!$A$11:$B$11</c:f>
          <c:strCache>
            <c:ptCount val="2"/>
            <c:pt idx="0">
              <c:v>Total Score Report by Gender Identity for </c:v>
            </c:pt>
            <c:pt idx="1">
              <c:v>SY22/23</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Total_Score_Tables!$C$12</c:f>
              <c:strCache>
                <c:ptCount val="1"/>
                <c:pt idx="0">
                  <c:v>Female</c:v>
                </c:pt>
              </c:strCache>
            </c:strRef>
          </c:tx>
          <c:spPr>
            <a:solidFill>
              <a:schemeClr val="accent1"/>
            </a:solidFill>
            <a:ln>
              <a:noFill/>
            </a:ln>
            <a:effectLst/>
          </c:spPr>
          <c:invertIfNegative val="0"/>
          <c:cat>
            <c:strRef>
              <c:f>Total_Score_Tables!$A$13:$B$13</c:f>
              <c:strCache>
                <c:ptCount val="2"/>
                <c:pt idx="0">
                  <c:v>Option 1</c:v>
                </c:pt>
                <c:pt idx="1">
                  <c:v>SY22/23</c:v>
                </c:pt>
              </c:strCache>
            </c:strRef>
          </c:cat>
          <c:val>
            <c:numRef>
              <c:f>Total_Score_Tables!$C$13</c:f>
              <c:numCache>
                <c:formatCode>0.00</c:formatCode>
                <c:ptCount val="1"/>
                <c:pt idx="0">
                  <c:v>0</c:v>
                </c:pt>
              </c:numCache>
            </c:numRef>
          </c:val>
          <c:extLst>
            <c:ext xmlns:c16="http://schemas.microsoft.com/office/drawing/2014/chart" uri="{C3380CC4-5D6E-409C-BE32-E72D297353CC}">
              <c16:uniqueId val="{00000000-0F52-46B7-BE0B-FDBC274584D9}"/>
            </c:ext>
          </c:extLst>
        </c:ser>
        <c:ser>
          <c:idx val="1"/>
          <c:order val="1"/>
          <c:tx>
            <c:strRef>
              <c:f>Total_Score_Tables!$D$12</c:f>
              <c:strCache>
                <c:ptCount val="1"/>
                <c:pt idx="0">
                  <c:v>Male</c:v>
                </c:pt>
              </c:strCache>
            </c:strRef>
          </c:tx>
          <c:spPr>
            <a:solidFill>
              <a:schemeClr val="accent2"/>
            </a:solidFill>
            <a:ln>
              <a:noFill/>
            </a:ln>
            <a:effectLst/>
          </c:spPr>
          <c:invertIfNegative val="0"/>
          <c:cat>
            <c:strRef>
              <c:f>Total_Score_Tables!$A$13:$B$13</c:f>
              <c:strCache>
                <c:ptCount val="2"/>
                <c:pt idx="0">
                  <c:v>Option 1</c:v>
                </c:pt>
                <c:pt idx="1">
                  <c:v>SY22/23</c:v>
                </c:pt>
              </c:strCache>
            </c:strRef>
          </c:cat>
          <c:val>
            <c:numRef>
              <c:f>Total_Score_Tables!$D$13</c:f>
              <c:numCache>
                <c:formatCode>0.00</c:formatCode>
                <c:ptCount val="1"/>
                <c:pt idx="0">
                  <c:v>0</c:v>
                </c:pt>
              </c:numCache>
            </c:numRef>
          </c:val>
          <c:extLst>
            <c:ext xmlns:c16="http://schemas.microsoft.com/office/drawing/2014/chart" uri="{C3380CC4-5D6E-409C-BE32-E72D297353CC}">
              <c16:uniqueId val="{00000001-0F52-46B7-BE0B-FDBC274584D9}"/>
            </c:ext>
          </c:extLst>
        </c:ser>
        <c:ser>
          <c:idx val="2"/>
          <c:order val="2"/>
          <c:tx>
            <c:strRef>
              <c:f>Total_Score_Tables!$E$12</c:f>
              <c:strCache>
                <c:ptCount val="1"/>
                <c:pt idx="0">
                  <c:v>Non-binary, transgender or other</c:v>
                </c:pt>
              </c:strCache>
            </c:strRef>
          </c:tx>
          <c:spPr>
            <a:solidFill>
              <a:schemeClr val="accent3"/>
            </a:solidFill>
            <a:ln>
              <a:noFill/>
            </a:ln>
            <a:effectLst/>
          </c:spPr>
          <c:invertIfNegative val="0"/>
          <c:cat>
            <c:strRef>
              <c:f>Total_Score_Tables!$A$13:$B$13</c:f>
              <c:strCache>
                <c:ptCount val="2"/>
                <c:pt idx="0">
                  <c:v>Option 1</c:v>
                </c:pt>
                <c:pt idx="1">
                  <c:v>SY22/23</c:v>
                </c:pt>
              </c:strCache>
            </c:strRef>
          </c:cat>
          <c:val>
            <c:numRef>
              <c:f>Total_Score_Tables!$E$13</c:f>
              <c:numCache>
                <c:formatCode>0.00</c:formatCode>
                <c:ptCount val="1"/>
                <c:pt idx="0">
                  <c:v>0</c:v>
                </c:pt>
              </c:numCache>
            </c:numRef>
          </c:val>
          <c:extLst>
            <c:ext xmlns:c16="http://schemas.microsoft.com/office/drawing/2014/chart" uri="{C3380CC4-5D6E-409C-BE32-E72D297353CC}">
              <c16:uniqueId val="{00000002-0F52-46B7-BE0B-FDBC274584D9}"/>
            </c:ext>
          </c:extLst>
        </c:ser>
        <c:ser>
          <c:idx val="3"/>
          <c:order val="3"/>
          <c:tx>
            <c:strRef>
              <c:f>Total_Score_Tables!$F$12</c:f>
              <c:strCache>
                <c:ptCount val="1"/>
                <c:pt idx="0">
                  <c:v>I prefer not to answer.</c:v>
                </c:pt>
              </c:strCache>
            </c:strRef>
          </c:tx>
          <c:spPr>
            <a:solidFill>
              <a:schemeClr val="accent4"/>
            </a:solidFill>
            <a:ln>
              <a:noFill/>
            </a:ln>
            <a:effectLst/>
          </c:spPr>
          <c:invertIfNegative val="0"/>
          <c:cat>
            <c:strRef>
              <c:f>Total_Score_Tables!$A$13:$B$13</c:f>
              <c:strCache>
                <c:ptCount val="2"/>
                <c:pt idx="0">
                  <c:v>Option 1</c:v>
                </c:pt>
                <c:pt idx="1">
                  <c:v>SY22/23</c:v>
                </c:pt>
              </c:strCache>
            </c:strRef>
          </c:cat>
          <c:val>
            <c:numRef>
              <c:f>Total_Score_Tables!$F$13</c:f>
              <c:numCache>
                <c:formatCode>0.00</c:formatCode>
                <c:ptCount val="1"/>
                <c:pt idx="0">
                  <c:v>0</c:v>
                </c:pt>
              </c:numCache>
            </c:numRef>
          </c:val>
          <c:extLst>
            <c:ext xmlns:c16="http://schemas.microsoft.com/office/drawing/2014/chart" uri="{C3380CC4-5D6E-409C-BE32-E72D297353CC}">
              <c16:uniqueId val="{00000003-0F52-46B7-BE0B-FDBC274584D9}"/>
            </c:ext>
          </c:extLst>
        </c:ser>
        <c:dLbls>
          <c:showLegendKey val="0"/>
          <c:showVal val="0"/>
          <c:showCatName val="0"/>
          <c:showSerName val="0"/>
          <c:showPercent val="0"/>
          <c:showBubbleSize val="0"/>
        </c:dLbls>
        <c:gapWidth val="219"/>
        <c:overlap val="-27"/>
        <c:axId val="1105518719"/>
        <c:axId val="1105538271"/>
      </c:barChart>
      <c:catAx>
        <c:axId val="11055187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5538271"/>
        <c:crosses val="autoZero"/>
        <c:auto val="1"/>
        <c:lblAlgn val="ctr"/>
        <c:lblOffset val="100"/>
        <c:noMultiLvlLbl val="0"/>
      </c:catAx>
      <c:valAx>
        <c:axId val="1105538271"/>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55187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Total_Score_Tables!$A$18:$B$18</c:f>
          <c:strCache>
            <c:ptCount val="2"/>
            <c:pt idx="0">
              <c:v>Total Score Report by Sexual Orientation for </c:v>
            </c:pt>
            <c:pt idx="1">
              <c:v>SY22/23</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Total_Score_Tables!$C$19</c:f>
              <c:strCache>
                <c:ptCount val="1"/>
                <c:pt idx="0">
                  <c:v>Heterosexual (straight)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Total_Score_Tables!$A$20:$B$20</c:f>
              <c:strCache>
                <c:ptCount val="2"/>
                <c:pt idx="0">
                  <c:v>Option 1</c:v>
                </c:pt>
                <c:pt idx="1">
                  <c:v>SY22/23</c:v>
                </c:pt>
              </c:strCache>
            </c:strRef>
          </c:cat>
          <c:val>
            <c:numRef>
              <c:f>Total_Score_Tables!$C$20</c:f>
              <c:numCache>
                <c:formatCode>0.00</c:formatCode>
                <c:ptCount val="1"/>
                <c:pt idx="0">
                  <c:v>0</c:v>
                </c:pt>
              </c:numCache>
            </c:numRef>
          </c:val>
          <c:extLst>
            <c:ext xmlns:c16="http://schemas.microsoft.com/office/drawing/2014/chart" uri="{C3380CC4-5D6E-409C-BE32-E72D297353CC}">
              <c16:uniqueId val="{00000000-A3EA-46BF-8EA5-EBF1701A9C2A}"/>
            </c:ext>
          </c:extLst>
        </c:ser>
        <c:ser>
          <c:idx val="1"/>
          <c:order val="1"/>
          <c:tx>
            <c:strRef>
              <c:f>Total_Score_Tables!$D$19</c:f>
              <c:strCache>
                <c:ptCount val="1"/>
                <c:pt idx="0">
                  <c:v>Gay or Lesbian</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Total_Score_Tables!$A$20:$B$20</c:f>
              <c:strCache>
                <c:ptCount val="2"/>
                <c:pt idx="0">
                  <c:v>Option 1</c:v>
                </c:pt>
                <c:pt idx="1">
                  <c:v>SY22/23</c:v>
                </c:pt>
              </c:strCache>
            </c:strRef>
          </c:cat>
          <c:val>
            <c:numRef>
              <c:f>Total_Score_Tables!$D$20</c:f>
              <c:numCache>
                <c:formatCode>0.00</c:formatCode>
                <c:ptCount val="1"/>
                <c:pt idx="0">
                  <c:v>0</c:v>
                </c:pt>
              </c:numCache>
            </c:numRef>
          </c:val>
          <c:extLst>
            <c:ext xmlns:c16="http://schemas.microsoft.com/office/drawing/2014/chart" uri="{C3380CC4-5D6E-409C-BE32-E72D297353CC}">
              <c16:uniqueId val="{00000001-A3EA-46BF-8EA5-EBF1701A9C2A}"/>
            </c:ext>
          </c:extLst>
        </c:ser>
        <c:ser>
          <c:idx val="2"/>
          <c:order val="2"/>
          <c:tx>
            <c:strRef>
              <c:f>Total_Score_Tables!$E$19</c:f>
              <c:strCache>
                <c:ptCount val="1"/>
                <c:pt idx="0">
                  <c:v>Bisexual</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Total_Score_Tables!$A$20:$B$20</c:f>
              <c:strCache>
                <c:ptCount val="2"/>
                <c:pt idx="0">
                  <c:v>Option 1</c:v>
                </c:pt>
                <c:pt idx="1">
                  <c:v>SY22/23</c:v>
                </c:pt>
              </c:strCache>
            </c:strRef>
          </c:cat>
          <c:val>
            <c:numRef>
              <c:f>Total_Score_Tables!$E$20</c:f>
              <c:numCache>
                <c:formatCode>0.00</c:formatCode>
                <c:ptCount val="1"/>
                <c:pt idx="0">
                  <c:v>0</c:v>
                </c:pt>
              </c:numCache>
            </c:numRef>
          </c:val>
          <c:extLst>
            <c:ext xmlns:c16="http://schemas.microsoft.com/office/drawing/2014/chart" uri="{C3380CC4-5D6E-409C-BE32-E72D297353CC}">
              <c16:uniqueId val="{00000002-A3EA-46BF-8EA5-EBF1701A9C2A}"/>
            </c:ext>
          </c:extLst>
        </c:ser>
        <c:ser>
          <c:idx val="3"/>
          <c:order val="3"/>
          <c:tx>
            <c:strRef>
              <c:f>Total_Score_Tables!$F$19</c:f>
              <c:strCache>
                <c:ptCount val="1"/>
                <c:pt idx="0">
                  <c:v>I prefer not to answer.</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Total_Score_Tables!$A$20:$B$20</c:f>
              <c:strCache>
                <c:ptCount val="2"/>
                <c:pt idx="0">
                  <c:v>Option 1</c:v>
                </c:pt>
                <c:pt idx="1">
                  <c:v>SY22/23</c:v>
                </c:pt>
              </c:strCache>
            </c:strRef>
          </c:cat>
          <c:val>
            <c:numRef>
              <c:f>Total_Score_Tables!$F$20</c:f>
              <c:numCache>
                <c:formatCode>0.00</c:formatCode>
                <c:ptCount val="1"/>
                <c:pt idx="0">
                  <c:v>0</c:v>
                </c:pt>
              </c:numCache>
            </c:numRef>
          </c:val>
          <c:extLst>
            <c:ext xmlns:c16="http://schemas.microsoft.com/office/drawing/2014/chart" uri="{C3380CC4-5D6E-409C-BE32-E72D297353CC}">
              <c16:uniqueId val="{00000003-A3EA-46BF-8EA5-EBF1701A9C2A}"/>
            </c:ext>
          </c:extLst>
        </c:ser>
        <c:dLbls>
          <c:dLblPos val="outEnd"/>
          <c:showLegendKey val="0"/>
          <c:showVal val="1"/>
          <c:showCatName val="0"/>
          <c:showSerName val="0"/>
          <c:showPercent val="0"/>
          <c:showBubbleSize val="0"/>
        </c:dLbls>
        <c:gapWidth val="219"/>
        <c:overlap val="-27"/>
        <c:axId val="1105546175"/>
        <c:axId val="1105554079"/>
      </c:barChart>
      <c:catAx>
        <c:axId val="11055461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5554079"/>
        <c:crosses val="autoZero"/>
        <c:auto val="1"/>
        <c:lblAlgn val="ctr"/>
        <c:lblOffset val="100"/>
        <c:noMultiLvlLbl val="0"/>
      </c:catAx>
      <c:valAx>
        <c:axId val="1105554079"/>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55461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Total_Score_Tables!$A$25:$B$25</c:f>
          <c:strCache>
            <c:ptCount val="2"/>
            <c:pt idx="0">
              <c:v>Total Score Report by Ethnicity for </c:v>
            </c:pt>
            <c:pt idx="1">
              <c:v>SY22/23</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Total_Score_Tables!$C$26</c:f>
              <c:strCache>
                <c:ptCount val="1"/>
                <c:pt idx="0">
                  <c:v>Hispanic or Latino/a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Total_Score_Tables!$A$27:$B$27</c:f>
              <c:strCache>
                <c:ptCount val="2"/>
                <c:pt idx="0">
                  <c:v>Option 1</c:v>
                </c:pt>
                <c:pt idx="1">
                  <c:v>SY22/23</c:v>
                </c:pt>
              </c:strCache>
            </c:strRef>
          </c:cat>
          <c:val>
            <c:numRef>
              <c:f>Total_Score_Tables!$C$27</c:f>
              <c:numCache>
                <c:formatCode>0.00</c:formatCode>
                <c:ptCount val="1"/>
                <c:pt idx="0">
                  <c:v>0</c:v>
                </c:pt>
              </c:numCache>
            </c:numRef>
          </c:val>
          <c:extLst>
            <c:ext xmlns:c16="http://schemas.microsoft.com/office/drawing/2014/chart" uri="{C3380CC4-5D6E-409C-BE32-E72D297353CC}">
              <c16:uniqueId val="{00000000-7280-4AC5-B09F-1F421D3DBBC6}"/>
            </c:ext>
          </c:extLst>
        </c:ser>
        <c:ser>
          <c:idx val="1"/>
          <c:order val="1"/>
          <c:tx>
            <c:strRef>
              <c:f>Total_Score_Tables!$D$26</c:f>
              <c:strCache>
                <c:ptCount val="1"/>
                <c:pt idx="0">
                  <c:v>Not Hispanic or Latino/a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Total_Score_Tables!$A$27:$B$27</c:f>
              <c:strCache>
                <c:ptCount val="2"/>
                <c:pt idx="0">
                  <c:v>Option 1</c:v>
                </c:pt>
                <c:pt idx="1">
                  <c:v>SY22/23</c:v>
                </c:pt>
              </c:strCache>
            </c:strRef>
          </c:cat>
          <c:val>
            <c:numRef>
              <c:f>Total_Score_Tables!$D$27</c:f>
              <c:numCache>
                <c:formatCode>0.00</c:formatCode>
                <c:ptCount val="1"/>
                <c:pt idx="0">
                  <c:v>0</c:v>
                </c:pt>
              </c:numCache>
            </c:numRef>
          </c:val>
          <c:extLst>
            <c:ext xmlns:c16="http://schemas.microsoft.com/office/drawing/2014/chart" uri="{C3380CC4-5D6E-409C-BE32-E72D297353CC}">
              <c16:uniqueId val="{00000001-7280-4AC5-B09F-1F421D3DBBC6}"/>
            </c:ext>
          </c:extLst>
        </c:ser>
        <c:ser>
          <c:idx val="2"/>
          <c:order val="2"/>
          <c:tx>
            <c:strRef>
              <c:f>Total_Score_Tables!$E$26</c:f>
              <c:strCache>
                <c:ptCount val="1"/>
                <c:pt idx="0">
                  <c:v>I prefer not to answer.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Total_Score_Tables!$A$27:$B$27</c:f>
              <c:strCache>
                <c:ptCount val="2"/>
                <c:pt idx="0">
                  <c:v>Option 1</c:v>
                </c:pt>
                <c:pt idx="1">
                  <c:v>SY22/23</c:v>
                </c:pt>
              </c:strCache>
            </c:strRef>
          </c:cat>
          <c:val>
            <c:numRef>
              <c:f>Total_Score_Tables!$E$27</c:f>
              <c:numCache>
                <c:formatCode>0.00</c:formatCode>
                <c:ptCount val="1"/>
                <c:pt idx="0">
                  <c:v>0</c:v>
                </c:pt>
              </c:numCache>
            </c:numRef>
          </c:val>
          <c:extLst>
            <c:ext xmlns:c16="http://schemas.microsoft.com/office/drawing/2014/chart" uri="{C3380CC4-5D6E-409C-BE32-E72D297353CC}">
              <c16:uniqueId val="{00000002-7280-4AC5-B09F-1F421D3DBBC6}"/>
            </c:ext>
          </c:extLst>
        </c:ser>
        <c:dLbls>
          <c:dLblPos val="outEnd"/>
          <c:showLegendKey val="0"/>
          <c:showVal val="1"/>
          <c:showCatName val="0"/>
          <c:showSerName val="0"/>
          <c:showPercent val="0"/>
          <c:showBubbleSize val="0"/>
        </c:dLbls>
        <c:gapWidth val="219"/>
        <c:overlap val="-27"/>
        <c:axId val="1125174175"/>
        <c:axId val="1125152959"/>
      </c:barChart>
      <c:catAx>
        <c:axId val="11251741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5152959"/>
        <c:crosses val="autoZero"/>
        <c:auto val="1"/>
        <c:lblAlgn val="ctr"/>
        <c:lblOffset val="100"/>
        <c:noMultiLvlLbl val="0"/>
      </c:catAx>
      <c:valAx>
        <c:axId val="1125152959"/>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51741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Total_Score_Tables!$A$32:$B$32</c:f>
          <c:strCache>
            <c:ptCount val="2"/>
            <c:pt idx="0">
              <c:v>Total Score Report by Race for </c:v>
            </c:pt>
            <c:pt idx="1">
              <c:v>SY22/23</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55531496062992E-2"/>
          <c:y val="0.17171296296296298"/>
          <c:w val="0.88389129483814521"/>
          <c:h val="0.38755212890055407"/>
        </c:manualLayout>
      </c:layout>
      <c:barChart>
        <c:barDir val="col"/>
        <c:grouping val="clustered"/>
        <c:varyColors val="0"/>
        <c:ser>
          <c:idx val="0"/>
          <c:order val="0"/>
          <c:tx>
            <c:strRef>
              <c:f>Total_Score_Tables!$C$33</c:f>
              <c:strCache>
                <c:ptCount val="1"/>
                <c:pt idx="0">
                  <c:v>American Indian or Alaskan Native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Total_Score_Tables!$A$34:$B$34</c:f>
              <c:strCache>
                <c:ptCount val="2"/>
                <c:pt idx="0">
                  <c:v>Option 1</c:v>
                </c:pt>
                <c:pt idx="1">
                  <c:v>SY22/23</c:v>
                </c:pt>
              </c:strCache>
            </c:strRef>
          </c:cat>
          <c:val>
            <c:numRef>
              <c:f>Total_Score_Tables!$C$34</c:f>
              <c:numCache>
                <c:formatCode>0.00</c:formatCode>
                <c:ptCount val="1"/>
                <c:pt idx="0">
                  <c:v>0</c:v>
                </c:pt>
              </c:numCache>
            </c:numRef>
          </c:val>
          <c:extLst>
            <c:ext xmlns:c16="http://schemas.microsoft.com/office/drawing/2014/chart" uri="{C3380CC4-5D6E-409C-BE32-E72D297353CC}">
              <c16:uniqueId val="{00000000-EE39-4D98-BEB7-8360959C3B63}"/>
            </c:ext>
          </c:extLst>
        </c:ser>
        <c:ser>
          <c:idx val="1"/>
          <c:order val="1"/>
          <c:tx>
            <c:strRef>
              <c:f>Total_Score_Tables!$D$33</c:f>
              <c:strCache>
                <c:ptCount val="1"/>
                <c:pt idx="0">
                  <c:v>Asian</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Total_Score_Tables!$A$34:$B$34</c:f>
              <c:strCache>
                <c:ptCount val="2"/>
                <c:pt idx="0">
                  <c:v>Option 1</c:v>
                </c:pt>
                <c:pt idx="1">
                  <c:v>SY22/23</c:v>
                </c:pt>
              </c:strCache>
            </c:strRef>
          </c:cat>
          <c:val>
            <c:numRef>
              <c:f>Total_Score_Tables!$D$34</c:f>
              <c:numCache>
                <c:formatCode>0.00</c:formatCode>
                <c:ptCount val="1"/>
                <c:pt idx="0">
                  <c:v>0</c:v>
                </c:pt>
              </c:numCache>
            </c:numRef>
          </c:val>
          <c:extLst>
            <c:ext xmlns:c16="http://schemas.microsoft.com/office/drawing/2014/chart" uri="{C3380CC4-5D6E-409C-BE32-E72D297353CC}">
              <c16:uniqueId val="{00000001-EE39-4D98-BEB7-8360959C3B63}"/>
            </c:ext>
          </c:extLst>
        </c:ser>
        <c:ser>
          <c:idx val="2"/>
          <c:order val="2"/>
          <c:tx>
            <c:strRef>
              <c:f>Total_Score_Tables!$E$33</c:f>
              <c:strCache>
                <c:ptCount val="1"/>
                <c:pt idx="0">
                  <c:v>Black or African American</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Total_Score_Tables!$A$34:$B$34</c:f>
              <c:strCache>
                <c:ptCount val="2"/>
                <c:pt idx="0">
                  <c:v>Option 1</c:v>
                </c:pt>
                <c:pt idx="1">
                  <c:v>SY22/23</c:v>
                </c:pt>
              </c:strCache>
            </c:strRef>
          </c:cat>
          <c:val>
            <c:numRef>
              <c:f>Total_Score_Tables!$E$34</c:f>
              <c:numCache>
                <c:formatCode>0.00</c:formatCode>
                <c:ptCount val="1"/>
                <c:pt idx="0">
                  <c:v>0</c:v>
                </c:pt>
              </c:numCache>
            </c:numRef>
          </c:val>
          <c:extLst>
            <c:ext xmlns:c16="http://schemas.microsoft.com/office/drawing/2014/chart" uri="{C3380CC4-5D6E-409C-BE32-E72D297353CC}">
              <c16:uniqueId val="{00000002-EE39-4D98-BEB7-8360959C3B63}"/>
            </c:ext>
          </c:extLst>
        </c:ser>
        <c:ser>
          <c:idx val="3"/>
          <c:order val="3"/>
          <c:tx>
            <c:strRef>
              <c:f>Total_Score_Tables!$F$33</c:f>
              <c:strCache>
                <c:ptCount val="1"/>
                <c:pt idx="0">
                  <c:v>Native Hawaiian or Pacific Islander</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Total_Score_Tables!$A$34:$B$34</c:f>
              <c:strCache>
                <c:ptCount val="2"/>
                <c:pt idx="0">
                  <c:v>Option 1</c:v>
                </c:pt>
                <c:pt idx="1">
                  <c:v>SY22/23</c:v>
                </c:pt>
              </c:strCache>
            </c:strRef>
          </c:cat>
          <c:val>
            <c:numRef>
              <c:f>Total_Score_Tables!$F$34</c:f>
              <c:numCache>
                <c:formatCode>0.00</c:formatCode>
                <c:ptCount val="1"/>
                <c:pt idx="0">
                  <c:v>0</c:v>
                </c:pt>
              </c:numCache>
            </c:numRef>
          </c:val>
          <c:extLst>
            <c:ext xmlns:c16="http://schemas.microsoft.com/office/drawing/2014/chart" uri="{C3380CC4-5D6E-409C-BE32-E72D297353CC}">
              <c16:uniqueId val="{00000003-EE39-4D98-BEB7-8360959C3B63}"/>
            </c:ext>
          </c:extLst>
        </c:ser>
        <c:ser>
          <c:idx val="4"/>
          <c:order val="4"/>
          <c:tx>
            <c:strRef>
              <c:f>Total_Score_Tables!$G$33</c:f>
              <c:strCache>
                <c:ptCount val="1"/>
                <c:pt idx="0">
                  <c:v>White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Total_Score_Tables!$A$34:$B$34</c:f>
              <c:strCache>
                <c:ptCount val="2"/>
                <c:pt idx="0">
                  <c:v>Option 1</c:v>
                </c:pt>
                <c:pt idx="1">
                  <c:v>SY22/23</c:v>
                </c:pt>
              </c:strCache>
            </c:strRef>
          </c:cat>
          <c:val>
            <c:numRef>
              <c:f>Total_Score_Tables!$G$34</c:f>
              <c:numCache>
                <c:formatCode>0.00</c:formatCode>
                <c:ptCount val="1"/>
                <c:pt idx="0">
                  <c:v>0</c:v>
                </c:pt>
              </c:numCache>
            </c:numRef>
          </c:val>
          <c:extLst>
            <c:ext xmlns:c16="http://schemas.microsoft.com/office/drawing/2014/chart" uri="{C3380CC4-5D6E-409C-BE32-E72D297353CC}">
              <c16:uniqueId val="{00000004-EE39-4D98-BEB7-8360959C3B63}"/>
            </c:ext>
          </c:extLst>
        </c:ser>
        <c:ser>
          <c:idx val="5"/>
          <c:order val="5"/>
          <c:tx>
            <c:strRef>
              <c:f>Total_Score_Tables!$H$33</c:f>
              <c:strCache>
                <c:ptCount val="1"/>
                <c:pt idx="0">
                  <c:v>Multi-racial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Total_Score_Tables!$A$34:$B$34</c:f>
              <c:strCache>
                <c:ptCount val="2"/>
                <c:pt idx="0">
                  <c:v>Option 1</c:v>
                </c:pt>
                <c:pt idx="1">
                  <c:v>SY22/23</c:v>
                </c:pt>
              </c:strCache>
            </c:strRef>
          </c:cat>
          <c:val>
            <c:numRef>
              <c:f>Total_Score_Tables!$H$34</c:f>
              <c:numCache>
                <c:formatCode>0.00</c:formatCode>
                <c:ptCount val="1"/>
                <c:pt idx="0">
                  <c:v>0</c:v>
                </c:pt>
              </c:numCache>
            </c:numRef>
          </c:val>
          <c:extLst>
            <c:ext xmlns:c16="http://schemas.microsoft.com/office/drawing/2014/chart" uri="{C3380CC4-5D6E-409C-BE32-E72D297353CC}">
              <c16:uniqueId val="{00000005-EE39-4D98-BEB7-8360959C3B63}"/>
            </c:ext>
          </c:extLst>
        </c:ser>
        <c:ser>
          <c:idx val="6"/>
          <c:order val="6"/>
          <c:tx>
            <c:strRef>
              <c:f>Total_Score_Tables!$I$33</c:f>
              <c:strCache>
                <c:ptCount val="1"/>
                <c:pt idx="0">
                  <c:v>I prefer not to answer.</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Total_Score_Tables!$A$34:$B$34</c:f>
              <c:strCache>
                <c:ptCount val="2"/>
                <c:pt idx="0">
                  <c:v>Option 1</c:v>
                </c:pt>
                <c:pt idx="1">
                  <c:v>SY22/23</c:v>
                </c:pt>
              </c:strCache>
            </c:strRef>
          </c:cat>
          <c:val>
            <c:numRef>
              <c:f>Total_Score_Tables!$I$34</c:f>
              <c:numCache>
                <c:formatCode>0.00</c:formatCode>
                <c:ptCount val="1"/>
                <c:pt idx="0">
                  <c:v>0</c:v>
                </c:pt>
              </c:numCache>
            </c:numRef>
          </c:val>
          <c:extLst>
            <c:ext xmlns:c16="http://schemas.microsoft.com/office/drawing/2014/chart" uri="{C3380CC4-5D6E-409C-BE32-E72D297353CC}">
              <c16:uniqueId val="{00000006-EE39-4D98-BEB7-8360959C3B63}"/>
            </c:ext>
          </c:extLst>
        </c:ser>
        <c:dLbls>
          <c:dLblPos val="outEnd"/>
          <c:showLegendKey val="0"/>
          <c:showVal val="1"/>
          <c:showCatName val="0"/>
          <c:showSerName val="0"/>
          <c:showPercent val="0"/>
          <c:showBubbleSize val="0"/>
        </c:dLbls>
        <c:gapWidth val="219"/>
        <c:overlap val="-27"/>
        <c:axId val="1118219375"/>
        <c:axId val="1118225199"/>
      </c:barChart>
      <c:catAx>
        <c:axId val="11182193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8225199"/>
        <c:crosses val="autoZero"/>
        <c:auto val="1"/>
        <c:lblAlgn val="ctr"/>
        <c:lblOffset val="100"/>
        <c:noMultiLvlLbl val="0"/>
      </c:catAx>
      <c:valAx>
        <c:axId val="1118225199"/>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82193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Total_Score_Tables!$A$39:$B$39</c:f>
          <c:strCache>
            <c:ptCount val="2"/>
            <c:pt idx="0">
              <c:v>Total Score Report by Grade for </c:v>
            </c:pt>
            <c:pt idx="1">
              <c:v>SY22/23</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Total_Score_Tables!$C$40</c:f>
              <c:strCache>
                <c:ptCount val="1"/>
                <c:pt idx="0">
                  <c:v>6</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Total_Score_Tables!$A$41:$B$41</c:f>
              <c:strCache>
                <c:ptCount val="2"/>
                <c:pt idx="0">
                  <c:v>Option 1</c:v>
                </c:pt>
                <c:pt idx="1">
                  <c:v>SY22/23</c:v>
                </c:pt>
              </c:strCache>
            </c:strRef>
          </c:cat>
          <c:val>
            <c:numRef>
              <c:f>Total_Score_Tables!$C$41</c:f>
              <c:numCache>
                <c:formatCode>0.00</c:formatCode>
                <c:ptCount val="1"/>
                <c:pt idx="0">
                  <c:v>0</c:v>
                </c:pt>
              </c:numCache>
            </c:numRef>
          </c:val>
          <c:extLst>
            <c:ext xmlns:c16="http://schemas.microsoft.com/office/drawing/2014/chart" uri="{C3380CC4-5D6E-409C-BE32-E72D297353CC}">
              <c16:uniqueId val="{00000000-C717-4D3B-905A-4192CEF6EF50}"/>
            </c:ext>
          </c:extLst>
        </c:ser>
        <c:ser>
          <c:idx val="1"/>
          <c:order val="1"/>
          <c:tx>
            <c:strRef>
              <c:f>Total_Score_Tables!$D$40</c:f>
              <c:strCache>
                <c:ptCount val="1"/>
                <c:pt idx="0">
                  <c:v>7</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Total_Score_Tables!$A$41:$B$41</c:f>
              <c:strCache>
                <c:ptCount val="2"/>
                <c:pt idx="0">
                  <c:v>Option 1</c:v>
                </c:pt>
                <c:pt idx="1">
                  <c:v>SY22/23</c:v>
                </c:pt>
              </c:strCache>
            </c:strRef>
          </c:cat>
          <c:val>
            <c:numRef>
              <c:f>Total_Score_Tables!$D$41</c:f>
              <c:numCache>
                <c:formatCode>0.00</c:formatCode>
                <c:ptCount val="1"/>
                <c:pt idx="0">
                  <c:v>0</c:v>
                </c:pt>
              </c:numCache>
            </c:numRef>
          </c:val>
          <c:extLst>
            <c:ext xmlns:c16="http://schemas.microsoft.com/office/drawing/2014/chart" uri="{C3380CC4-5D6E-409C-BE32-E72D297353CC}">
              <c16:uniqueId val="{00000001-C717-4D3B-905A-4192CEF6EF50}"/>
            </c:ext>
          </c:extLst>
        </c:ser>
        <c:ser>
          <c:idx val="2"/>
          <c:order val="2"/>
          <c:tx>
            <c:strRef>
              <c:f>Total_Score_Tables!$E$40</c:f>
              <c:strCache>
                <c:ptCount val="1"/>
                <c:pt idx="0">
                  <c:v>8</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Total_Score_Tables!$A$41:$B$41</c:f>
              <c:strCache>
                <c:ptCount val="2"/>
                <c:pt idx="0">
                  <c:v>Option 1</c:v>
                </c:pt>
                <c:pt idx="1">
                  <c:v>SY22/23</c:v>
                </c:pt>
              </c:strCache>
            </c:strRef>
          </c:cat>
          <c:val>
            <c:numRef>
              <c:f>Total_Score_Tables!$E$41</c:f>
              <c:numCache>
                <c:formatCode>0.00</c:formatCode>
                <c:ptCount val="1"/>
                <c:pt idx="0">
                  <c:v>0</c:v>
                </c:pt>
              </c:numCache>
            </c:numRef>
          </c:val>
          <c:extLst>
            <c:ext xmlns:c16="http://schemas.microsoft.com/office/drawing/2014/chart" uri="{C3380CC4-5D6E-409C-BE32-E72D297353CC}">
              <c16:uniqueId val="{00000002-C717-4D3B-905A-4192CEF6EF50}"/>
            </c:ext>
          </c:extLst>
        </c:ser>
        <c:ser>
          <c:idx val="3"/>
          <c:order val="3"/>
          <c:tx>
            <c:strRef>
              <c:f>Total_Score_Tables!$F$40</c:f>
              <c:strCache>
                <c:ptCount val="1"/>
                <c:pt idx="0">
                  <c:v>9</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Total_Score_Tables!$A$41:$B$41</c:f>
              <c:strCache>
                <c:ptCount val="2"/>
                <c:pt idx="0">
                  <c:v>Option 1</c:v>
                </c:pt>
                <c:pt idx="1">
                  <c:v>SY22/23</c:v>
                </c:pt>
              </c:strCache>
            </c:strRef>
          </c:cat>
          <c:val>
            <c:numRef>
              <c:f>Total_Score_Tables!$F$41</c:f>
              <c:numCache>
                <c:formatCode>0.00</c:formatCode>
                <c:ptCount val="1"/>
                <c:pt idx="0">
                  <c:v>0</c:v>
                </c:pt>
              </c:numCache>
            </c:numRef>
          </c:val>
          <c:extLst>
            <c:ext xmlns:c16="http://schemas.microsoft.com/office/drawing/2014/chart" uri="{C3380CC4-5D6E-409C-BE32-E72D297353CC}">
              <c16:uniqueId val="{00000003-C717-4D3B-905A-4192CEF6EF50}"/>
            </c:ext>
          </c:extLst>
        </c:ser>
        <c:ser>
          <c:idx val="4"/>
          <c:order val="4"/>
          <c:tx>
            <c:strRef>
              <c:f>Total_Score_Tables!$G$40</c:f>
              <c:strCache>
                <c:ptCount val="1"/>
                <c:pt idx="0">
                  <c:v>10</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Total_Score_Tables!$A$41:$B$41</c:f>
              <c:strCache>
                <c:ptCount val="2"/>
                <c:pt idx="0">
                  <c:v>Option 1</c:v>
                </c:pt>
                <c:pt idx="1">
                  <c:v>SY22/23</c:v>
                </c:pt>
              </c:strCache>
            </c:strRef>
          </c:cat>
          <c:val>
            <c:numRef>
              <c:f>Total_Score_Tables!$G$41</c:f>
              <c:numCache>
                <c:formatCode>0.00</c:formatCode>
                <c:ptCount val="1"/>
                <c:pt idx="0">
                  <c:v>0</c:v>
                </c:pt>
              </c:numCache>
            </c:numRef>
          </c:val>
          <c:extLst>
            <c:ext xmlns:c16="http://schemas.microsoft.com/office/drawing/2014/chart" uri="{C3380CC4-5D6E-409C-BE32-E72D297353CC}">
              <c16:uniqueId val="{00000004-C717-4D3B-905A-4192CEF6EF50}"/>
            </c:ext>
          </c:extLst>
        </c:ser>
        <c:ser>
          <c:idx val="5"/>
          <c:order val="5"/>
          <c:tx>
            <c:strRef>
              <c:f>Total_Score_Tables!$H$40</c:f>
              <c:strCache>
                <c:ptCount val="1"/>
                <c:pt idx="0">
                  <c:v>11</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Total_Score_Tables!$A$41:$B$41</c:f>
              <c:strCache>
                <c:ptCount val="2"/>
                <c:pt idx="0">
                  <c:v>Option 1</c:v>
                </c:pt>
                <c:pt idx="1">
                  <c:v>SY22/23</c:v>
                </c:pt>
              </c:strCache>
            </c:strRef>
          </c:cat>
          <c:val>
            <c:numRef>
              <c:f>Total_Score_Tables!$H$41</c:f>
              <c:numCache>
                <c:formatCode>0.00</c:formatCode>
                <c:ptCount val="1"/>
                <c:pt idx="0">
                  <c:v>0</c:v>
                </c:pt>
              </c:numCache>
            </c:numRef>
          </c:val>
          <c:extLst>
            <c:ext xmlns:c16="http://schemas.microsoft.com/office/drawing/2014/chart" uri="{C3380CC4-5D6E-409C-BE32-E72D297353CC}">
              <c16:uniqueId val="{00000005-C717-4D3B-905A-4192CEF6EF50}"/>
            </c:ext>
          </c:extLst>
        </c:ser>
        <c:ser>
          <c:idx val="6"/>
          <c:order val="6"/>
          <c:tx>
            <c:strRef>
              <c:f>Total_Score_Tables!$I$40</c:f>
              <c:strCache>
                <c:ptCount val="1"/>
                <c:pt idx="0">
                  <c:v>12</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Total_Score_Tables!$A$41:$B$41</c:f>
              <c:strCache>
                <c:ptCount val="2"/>
                <c:pt idx="0">
                  <c:v>Option 1</c:v>
                </c:pt>
                <c:pt idx="1">
                  <c:v>SY22/23</c:v>
                </c:pt>
              </c:strCache>
            </c:strRef>
          </c:cat>
          <c:val>
            <c:numRef>
              <c:f>Total_Score_Tables!$I$41</c:f>
              <c:numCache>
                <c:formatCode>0.00</c:formatCode>
                <c:ptCount val="1"/>
                <c:pt idx="0">
                  <c:v>0</c:v>
                </c:pt>
              </c:numCache>
            </c:numRef>
          </c:val>
          <c:extLst>
            <c:ext xmlns:c16="http://schemas.microsoft.com/office/drawing/2014/chart" uri="{C3380CC4-5D6E-409C-BE32-E72D297353CC}">
              <c16:uniqueId val="{00000006-C717-4D3B-905A-4192CEF6EF50}"/>
            </c:ext>
          </c:extLst>
        </c:ser>
        <c:ser>
          <c:idx val="7"/>
          <c:order val="7"/>
          <c:tx>
            <c:strRef>
              <c:f>Total_Score_Tables!$J$40</c:f>
              <c:strCache>
                <c:ptCount val="1"/>
                <c:pt idx="0">
                  <c:v>I prefer not to answer.</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Total_Score_Tables!$A$41:$B$41</c:f>
              <c:strCache>
                <c:ptCount val="2"/>
                <c:pt idx="0">
                  <c:v>Option 1</c:v>
                </c:pt>
                <c:pt idx="1">
                  <c:v>SY22/23</c:v>
                </c:pt>
              </c:strCache>
            </c:strRef>
          </c:cat>
          <c:val>
            <c:numRef>
              <c:f>Total_Score_Tables!$J$41</c:f>
              <c:numCache>
                <c:formatCode>0.00</c:formatCode>
                <c:ptCount val="1"/>
                <c:pt idx="0">
                  <c:v>0</c:v>
                </c:pt>
              </c:numCache>
            </c:numRef>
          </c:val>
          <c:extLst>
            <c:ext xmlns:c16="http://schemas.microsoft.com/office/drawing/2014/chart" uri="{C3380CC4-5D6E-409C-BE32-E72D297353CC}">
              <c16:uniqueId val="{00000007-C717-4D3B-905A-4192CEF6EF50}"/>
            </c:ext>
          </c:extLst>
        </c:ser>
        <c:dLbls>
          <c:dLblPos val="outEnd"/>
          <c:showLegendKey val="0"/>
          <c:showVal val="1"/>
          <c:showCatName val="0"/>
          <c:showSerName val="0"/>
          <c:showPercent val="0"/>
          <c:showBubbleSize val="0"/>
        </c:dLbls>
        <c:gapWidth val="219"/>
        <c:overlap val="-27"/>
        <c:axId val="1117986831"/>
        <c:axId val="1117984751"/>
      </c:barChart>
      <c:catAx>
        <c:axId val="11179868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7984751"/>
        <c:crosses val="autoZero"/>
        <c:auto val="1"/>
        <c:lblAlgn val="ctr"/>
        <c:lblOffset val="100"/>
        <c:noMultiLvlLbl val="0"/>
      </c:catAx>
      <c:valAx>
        <c:axId val="1117984751"/>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79868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[Secondary-SCS-Reporting-Template-Final.xlsx]District_Items!PivotTable15</c:name>
    <c:fmtId val="3"/>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District School Climate Survey Items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2"/>
          </a:solidFill>
          <a:ln>
            <a:noFill/>
          </a:ln>
          <a:effectLst/>
        </c:spPr>
      </c:pivotFmt>
      <c:pivotFmt>
        <c:idx val="14"/>
        <c:spPr>
          <a:solidFill>
            <a:schemeClr val="accent2"/>
          </a:solidFill>
          <a:ln>
            <a:noFill/>
          </a:ln>
          <a:effectLst/>
        </c:spPr>
      </c:pivotFmt>
    </c:pivotFmts>
    <c:plotArea>
      <c:layout/>
      <c:barChart>
        <c:barDir val="col"/>
        <c:grouping val="clustered"/>
        <c:varyColors val="0"/>
        <c:ser>
          <c:idx val="0"/>
          <c:order val="0"/>
          <c:tx>
            <c:strRef>
              <c:f>District_Items!$B$3</c:f>
              <c:strCache>
                <c:ptCount val="1"/>
                <c:pt idx="0">
                  <c:v>Total</c:v>
                </c:pt>
              </c:strCache>
            </c:strRef>
          </c:tx>
          <c:spPr>
            <a:solidFill>
              <a:schemeClr val="accent1"/>
            </a:solidFill>
            <a:ln>
              <a:noFill/>
            </a:ln>
            <a:effectLst/>
          </c:spPr>
          <c:invertIfNegative val="0"/>
          <c:dPt>
            <c:idx val="9"/>
            <c:invertIfNegative val="0"/>
            <c:bubble3D val="0"/>
            <c:spPr>
              <a:solidFill>
                <a:schemeClr val="accent2"/>
              </a:solidFill>
              <a:ln>
                <a:noFill/>
              </a:ln>
              <a:effectLst/>
            </c:spPr>
            <c:extLst>
              <c:ext xmlns:c16="http://schemas.microsoft.com/office/drawing/2014/chart" uri="{C3380CC4-5D6E-409C-BE32-E72D297353CC}">
                <c16:uniqueId val="{00000001-368F-4491-83E4-C5BD0E4A8B3D}"/>
              </c:ext>
            </c:extLst>
          </c:dPt>
          <c:dPt>
            <c:idx val="10"/>
            <c:invertIfNegative val="0"/>
            <c:bubble3D val="0"/>
            <c:spPr>
              <a:solidFill>
                <a:schemeClr val="accent2"/>
              </a:solidFill>
              <a:ln>
                <a:noFill/>
              </a:ln>
              <a:effectLst/>
            </c:spPr>
            <c:extLst>
              <c:ext xmlns:c16="http://schemas.microsoft.com/office/drawing/2014/chart" uri="{C3380CC4-5D6E-409C-BE32-E72D297353CC}">
                <c16:uniqueId val="{00000002-368F-4491-83E4-C5BD0E4A8B3D}"/>
              </c:ext>
            </c:extLst>
          </c:dPt>
          <c:cat>
            <c:strRef>
              <c:f>District_Items!$A$4:$A$14</c:f>
              <c:strCache>
                <c:ptCount val="11"/>
                <c:pt idx="0">
                  <c:v> 1. I like school (merged).</c:v>
                </c:pt>
                <c:pt idx="1">
                  <c:v> 2. I feel successful at school (merged).</c:v>
                </c:pt>
                <c:pt idx="2">
                  <c:v> 3. I feel my school has high standards for achievement (merged).</c:v>
                </c:pt>
                <c:pt idx="3">
                  <c:v> 4. My school sets clear rules for behavior (merged).</c:v>
                </c:pt>
                <c:pt idx="4">
                  <c:v> 5. Teachers treat me with respect (merged).</c:v>
                </c:pt>
                <c:pt idx="5">
                  <c:v> 6. The behaviors in my class allow the teachers to teach (merged).</c:v>
                </c:pt>
                <c:pt idx="6">
                  <c:v> 7. Students are frequently recognized for good behavior (merged).</c:v>
                </c:pt>
                <c:pt idx="7">
                  <c:v> 8. School is a place at which I feel safe (merged).</c:v>
                </c:pt>
                <c:pt idx="8">
                  <c:v> 9. I know an adult at school that I can talk with if I need help (merged).</c:v>
                </c:pt>
                <c:pt idx="9">
                  <c:v> 10. Adults at my school ask for my opinions about decisions that affect me (merged)</c:v>
                </c:pt>
                <c:pt idx="10">
                  <c:v> 11. Adults at my school listen to and respect my input about decisions that affect me (merged).</c:v>
                </c:pt>
              </c:strCache>
            </c:strRef>
          </c:cat>
          <c:val>
            <c:numRef>
              <c:f>District_Items!$B$4:$B$14</c:f>
              <c:numCache>
                <c:formatCode>General</c:formatCode>
                <c:ptCount val="11"/>
              </c:numCache>
            </c:numRef>
          </c:val>
          <c:extLst>
            <c:ext xmlns:c16="http://schemas.microsoft.com/office/drawing/2014/chart" uri="{C3380CC4-5D6E-409C-BE32-E72D297353CC}">
              <c16:uniqueId val="{00000000-368F-4491-83E4-C5BD0E4A8B3D}"/>
            </c:ext>
          </c:extLst>
        </c:ser>
        <c:dLbls>
          <c:showLegendKey val="0"/>
          <c:showVal val="0"/>
          <c:showCatName val="0"/>
          <c:showSerName val="0"/>
          <c:showPercent val="0"/>
          <c:showBubbleSize val="0"/>
        </c:dLbls>
        <c:gapWidth val="219"/>
        <c:overlap val="-27"/>
        <c:axId val="151906752"/>
        <c:axId val="151906336"/>
      </c:barChart>
      <c:catAx>
        <c:axId val="15190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906336"/>
        <c:crosses val="autoZero"/>
        <c:auto val="1"/>
        <c:lblAlgn val="ctr"/>
        <c:lblOffset val="100"/>
        <c:noMultiLvlLbl val="0"/>
      </c:catAx>
      <c:valAx>
        <c:axId val="151906336"/>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9067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Visible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[Secondary-SCS-Reporting-Template-Final.xlsx]District_Gender!PivotTable14</c:name>
    <c:fmtId val="3"/>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District School Climatye Survey Items by Gender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2"/>
          </a:solidFill>
          <a:ln>
            <a:noFill/>
          </a:ln>
          <a:effectLst/>
        </c:spPr>
      </c:pivotFmt>
      <c:pivotFmt>
        <c:idx val="14"/>
        <c:spPr>
          <a:solidFill>
            <a:schemeClr val="accent2"/>
          </a:solidFill>
          <a:ln>
            <a:noFill/>
          </a:ln>
          <a:effectLst/>
        </c:spPr>
      </c:pivotFmt>
    </c:pivotFmts>
    <c:plotArea>
      <c:layout/>
      <c:barChart>
        <c:barDir val="col"/>
        <c:grouping val="clustered"/>
        <c:varyColors val="0"/>
        <c:ser>
          <c:idx val="0"/>
          <c:order val="0"/>
          <c:tx>
            <c:strRef>
              <c:f>District_Gender!$B$1</c:f>
              <c:strCache>
                <c:ptCount val="1"/>
                <c:pt idx="0">
                  <c:v>Total</c:v>
                </c:pt>
              </c:strCache>
            </c:strRef>
          </c:tx>
          <c:spPr>
            <a:solidFill>
              <a:schemeClr val="accent1"/>
            </a:solidFill>
            <a:ln>
              <a:noFill/>
            </a:ln>
            <a:effectLst/>
          </c:spPr>
          <c:invertIfNegative val="0"/>
          <c:dPt>
            <c:idx val="9"/>
            <c:invertIfNegative val="0"/>
            <c:bubble3D val="0"/>
            <c:extLst>
              <c:ext xmlns:c16="http://schemas.microsoft.com/office/drawing/2014/chart" uri="{C3380CC4-5D6E-409C-BE32-E72D297353CC}">
                <c16:uniqueId val="{00000001-229F-4A00-80B1-F07D65CB7480}"/>
              </c:ext>
            </c:extLst>
          </c:dPt>
          <c:dPt>
            <c:idx val="10"/>
            <c:invertIfNegative val="0"/>
            <c:bubble3D val="0"/>
            <c:extLst>
              <c:ext xmlns:c16="http://schemas.microsoft.com/office/drawing/2014/chart" uri="{C3380CC4-5D6E-409C-BE32-E72D297353CC}">
                <c16:uniqueId val="{00000002-229F-4A00-80B1-F07D65CB7480}"/>
              </c:ext>
            </c:extLst>
          </c:dPt>
          <c:cat>
            <c:multiLvlStrRef>
              <c:f>District_Gender!$A$2:$A$34</c:f>
              <c:multiLvlStrCache>
                <c:ptCount val="11"/>
                <c:lvl>
                  <c:pt idx="0">
                    <c:v>(blank)</c:v>
                  </c:pt>
                  <c:pt idx="1">
                    <c:v>(blank)</c:v>
                  </c:pt>
                  <c:pt idx="2">
                    <c:v>(blank)</c:v>
                  </c:pt>
                  <c:pt idx="3">
                    <c:v>(blank)</c:v>
                  </c:pt>
                  <c:pt idx="4">
                    <c:v>(blank)</c:v>
                  </c:pt>
                  <c:pt idx="5">
                    <c:v>(blank)</c:v>
                  </c:pt>
                  <c:pt idx="6">
                    <c:v>(blank)</c:v>
                  </c:pt>
                  <c:pt idx="7">
                    <c:v>(blank)</c:v>
                  </c:pt>
                  <c:pt idx="8">
                    <c:v>(blank)</c:v>
                  </c:pt>
                  <c:pt idx="9">
                    <c:v>(blank)</c:v>
                  </c:pt>
                  <c:pt idx="10">
                    <c:v>(blank)</c:v>
                  </c:pt>
                </c:lvl>
                <c:lvl>
                  <c:pt idx="0">
                    <c:v> 1. I like school (merged).</c:v>
                  </c:pt>
                  <c:pt idx="1">
                    <c:v> 2. I feel successful at school (merged).</c:v>
                  </c:pt>
                  <c:pt idx="2">
                    <c:v> 3. I feel my school has high standards for achievement (merged).</c:v>
                  </c:pt>
                  <c:pt idx="3">
                    <c:v> 4. My school sets clear rules for behavior (merged).</c:v>
                  </c:pt>
                  <c:pt idx="4">
                    <c:v> 5. Teachers treat me with respect (merged).</c:v>
                  </c:pt>
                  <c:pt idx="5">
                    <c:v> 6. The behaviors in my class allow the teachers to teach (merged).</c:v>
                  </c:pt>
                  <c:pt idx="6">
                    <c:v> 7. Students are frequently recognized for good behavior (merged).</c:v>
                  </c:pt>
                  <c:pt idx="7">
                    <c:v> 8. School is a place at which I feel safe (merged).</c:v>
                  </c:pt>
                  <c:pt idx="8">
                    <c:v> 9. I know an adult at school that I can talk with if I need help (merged).</c:v>
                  </c:pt>
                  <c:pt idx="9">
                    <c:v> 10. Adults at my school ask for my opinions about decisions that affect me (merged)</c:v>
                  </c:pt>
                  <c:pt idx="10">
                    <c:v> 11. Adults at my school listen to and respect my input about decisions that affect me (merged).</c:v>
                  </c:pt>
                </c:lvl>
              </c:multiLvlStrCache>
            </c:multiLvlStrRef>
          </c:cat>
          <c:val>
            <c:numRef>
              <c:f>District_Gender!$B$2:$B$34</c:f>
              <c:numCache>
                <c:formatCode>General</c:formatCode>
                <c:ptCount val="11"/>
              </c:numCache>
            </c:numRef>
          </c:val>
          <c:extLst>
            <c:ext xmlns:c16="http://schemas.microsoft.com/office/drawing/2014/chart" uri="{C3380CC4-5D6E-409C-BE32-E72D297353CC}">
              <c16:uniqueId val="{00000000-229F-4A00-80B1-F07D65CB7480}"/>
            </c:ext>
          </c:extLst>
        </c:ser>
        <c:dLbls>
          <c:showLegendKey val="0"/>
          <c:showVal val="0"/>
          <c:showCatName val="0"/>
          <c:showSerName val="0"/>
          <c:showPercent val="0"/>
          <c:showBubbleSize val="0"/>
        </c:dLbls>
        <c:gapWidth val="219"/>
        <c:overlap val="-27"/>
        <c:axId val="151908000"/>
        <c:axId val="151908416"/>
      </c:barChart>
      <c:catAx>
        <c:axId val="151908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908416"/>
        <c:crosses val="autoZero"/>
        <c:auto val="1"/>
        <c:lblAlgn val="ctr"/>
        <c:lblOffset val="100"/>
        <c:noMultiLvlLbl val="0"/>
      </c:catAx>
      <c:valAx>
        <c:axId val="151908416"/>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9080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Visible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[Secondary-SCS-Reporting-Template-Final.xlsx]District_SexualPreference!PivotTable7</c:name>
    <c:fmtId val="3"/>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District School Climate Survey Items by Sexual Preference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2"/>
          </a:solidFill>
          <a:ln>
            <a:noFill/>
          </a:ln>
          <a:effectLst/>
        </c:spPr>
      </c:pivotFmt>
      <c:pivotFmt>
        <c:idx val="15"/>
        <c:spPr>
          <a:solidFill>
            <a:schemeClr val="accent2"/>
          </a:solidFill>
          <a:ln>
            <a:noFill/>
          </a:ln>
          <a:effectLst/>
        </c:spPr>
      </c:pivotFmt>
    </c:pivotFmts>
    <c:plotArea>
      <c:layout/>
      <c:barChart>
        <c:barDir val="col"/>
        <c:grouping val="clustered"/>
        <c:varyColors val="0"/>
        <c:ser>
          <c:idx val="0"/>
          <c:order val="0"/>
          <c:tx>
            <c:strRef>
              <c:f>District_SexualPreference!$B$3</c:f>
              <c:strCache>
                <c:ptCount val="1"/>
                <c:pt idx="0">
                  <c:v>Total</c:v>
                </c:pt>
              </c:strCache>
            </c:strRef>
          </c:tx>
          <c:spPr>
            <a:solidFill>
              <a:schemeClr val="accent1"/>
            </a:solidFill>
            <a:ln>
              <a:noFill/>
            </a:ln>
            <a:effectLst/>
          </c:spPr>
          <c:invertIfNegative val="0"/>
          <c:dPt>
            <c:idx val="9"/>
            <c:invertIfNegative val="0"/>
            <c:bubble3D val="0"/>
            <c:extLst>
              <c:ext xmlns:c16="http://schemas.microsoft.com/office/drawing/2014/chart" uri="{C3380CC4-5D6E-409C-BE32-E72D297353CC}">
                <c16:uniqueId val="{00000001-76A9-4CBA-A1BE-2B2BD928DC0D}"/>
              </c:ext>
            </c:extLst>
          </c:dPt>
          <c:dPt>
            <c:idx val="10"/>
            <c:invertIfNegative val="0"/>
            <c:bubble3D val="0"/>
            <c:extLst>
              <c:ext xmlns:c16="http://schemas.microsoft.com/office/drawing/2014/chart" uri="{C3380CC4-5D6E-409C-BE32-E72D297353CC}">
                <c16:uniqueId val="{00000002-76A9-4CBA-A1BE-2B2BD928DC0D}"/>
              </c:ext>
            </c:extLst>
          </c:dPt>
          <c:cat>
            <c:multiLvlStrRef>
              <c:f>District_SexualPreference!$A$4:$A$36</c:f>
              <c:multiLvlStrCache>
                <c:ptCount val="11"/>
                <c:lvl>
                  <c:pt idx="0">
                    <c:v>(blank)</c:v>
                  </c:pt>
                  <c:pt idx="1">
                    <c:v>(blank)</c:v>
                  </c:pt>
                  <c:pt idx="2">
                    <c:v>(blank)</c:v>
                  </c:pt>
                  <c:pt idx="3">
                    <c:v>(blank)</c:v>
                  </c:pt>
                  <c:pt idx="4">
                    <c:v>(blank)</c:v>
                  </c:pt>
                  <c:pt idx="5">
                    <c:v>(blank)</c:v>
                  </c:pt>
                  <c:pt idx="6">
                    <c:v>(blank)</c:v>
                  </c:pt>
                  <c:pt idx="7">
                    <c:v>(blank)</c:v>
                  </c:pt>
                  <c:pt idx="8">
                    <c:v>(blank)</c:v>
                  </c:pt>
                  <c:pt idx="9">
                    <c:v>(blank)</c:v>
                  </c:pt>
                  <c:pt idx="10">
                    <c:v>(blank)</c:v>
                  </c:pt>
                </c:lvl>
                <c:lvl>
                  <c:pt idx="0">
                    <c:v> 1. I like school (merged).</c:v>
                  </c:pt>
                  <c:pt idx="1">
                    <c:v> 2. I feel successful at school (merged).</c:v>
                  </c:pt>
                  <c:pt idx="2">
                    <c:v> 3. I feel my school has high standards for achievement (merged).</c:v>
                  </c:pt>
                  <c:pt idx="3">
                    <c:v> 4. My school sets clear rules for behavior (merged).</c:v>
                  </c:pt>
                  <c:pt idx="4">
                    <c:v> 5. Teachers treat me with respect (merged).</c:v>
                  </c:pt>
                  <c:pt idx="5">
                    <c:v> 6. The behaviors in my class allow the teachers to teach (merged).</c:v>
                  </c:pt>
                  <c:pt idx="6">
                    <c:v> 7. Students are frequently recognized for good behavior (merged).</c:v>
                  </c:pt>
                  <c:pt idx="7">
                    <c:v> 8. School is a place at which I feel safe (merged).</c:v>
                  </c:pt>
                  <c:pt idx="8">
                    <c:v> 9. I know an adult at school that I can talk with if I need help (merged).</c:v>
                  </c:pt>
                  <c:pt idx="9">
                    <c:v> 10. Adults at my school ask for my opinions about decisions that affect me (merged)</c:v>
                  </c:pt>
                  <c:pt idx="10">
                    <c:v> 11. Adults at my school listen to and respect my input about decisions that affect me (merged).</c:v>
                  </c:pt>
                </c:lvl>
              </c:multiLvlStrCache>
            </c:multiLvlStrRef>
          </c:cat>
          <c:val>
            <c:numRef>
              <c:f>District_SexualPreference!$B$4:$B$36</c:f>
              <c:numCache>
                <c:formatCode>General</c:formatCode>
                <c:ptCount val="11"/>
              </c:numCache>
            </c:numRef>
          </c:val>
          <c:extLst>
            <c:ext xmlns:c16="http://schemas.microsoft.com/office/drawing/2014/chart" uri="{C3380CC4-5D6E-409C-BE32-E72D297353CC}">
              <c16:uniqueId val="{00000000-76A9-4CBA-A1BE-2B2BD928DC0D}"/>
            </c:ext>
          </c:extLst>
        </c:ser>
        <c:dLbls>
          <c:showLegendKey val="0"/>
          <c:showVal val="0"/>
          <c:showCatName val="0"/>
          <c:showSerName val="0"/>
          <c:showPercent val="0"/>
          <c:showBubbleSize val="0"/>
        </c:dLbls>
        <c:gapWidth val="219"/>
        <c:overlap val="-27"/>
        <c:axId val="151929632"/>
        <c:axId val="151937952"/>
      </c:barChart>
      <c:catAx>
        <c:axId val="151929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937952"/>
        <c:crosses val="autoZero"/>
        <c:auto val="1"/>
        <c:lblAlgn val="ctr"/>
        <c:lblOffset val="100"/>
        <c:noMultiLvlLbl val="0"/>
      </c:catAx>
      <c:valAx>
        <c:axId val="151937952"/>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9296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5" Type="http://schemas.openxmlformats.org/officeDocument/2006/relationships/chart" Target="../charts/chart17.xml"/><Relationship Id="rId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3</xdr:col>
      <xdr:colOff>0</xdr:colOff>
      <xdr:row>1</xdr:row>
      <xdr:rowOff>0</xdr:rowOff>
    </xdr:from>
    <xdr:to>
      <xdr:col>10</xdr:col>
      <xdr:colOff>304800</xdr:colOff>
      <xdr:row>15</xdr:row>
      <xdr:rowOff>76200</xdr:rowOff>
    </xdr:to>
    <xdr:graphicFrame macro="">
      <xdr:nvGraphicFramePr>
        <xdr:cNvPr id="2" name="Chart 1">
          <a:extLst>
            <a:ext uri="{FF2B5EF4-FFF2-40B4-BE49-F238E27FC236}">
              <a16:creationId xmlns:a16="http://schemas.microsoft.com/office/drawing/2014/main" id="{DAA12EE0-2C3C-41A9-8E1D-98E1B243EE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18</xdr:row>
      <xdr:rowOff>0</xdr:rowOff>
    </xdr:from>
    <xdr:to>
      <xdr:col>10</xdr:col>
      <xdr:colOff>304800</xdr:colOff>
      <xdr:row>32</xdr:row>
      <xdr:rowOff>76200</xdr:rowOff>
    </xdr:to>
    <xdr:graphicFrame macro="">
      <xdr:nvGraphicFramePr>
        <xdr:cNvPr id="3" name="Chart 2">
          <a:extLst>
            <a:ext uri="{FF2B5EF4-FFF2-40B4-BE49-F238E27FC236}">
              <a16:creationId xmlns:a16="http://schemas.microsoft.com/office/drawing/2014/main" id="{50C0C3E2-7E8E-4F71-8812-6226D26B7E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34</xdr:row>
      <xdr:rowOff>0</xdr:rowOff>
    </xdr:from>
    <xdr:to>
      <xdr:col>10</xdr:col>
      <xdr:colOff>304800</xdr:colOff>
      <xdr:row>48</xdr:row>
      <xdr:rowOff>76200</xdr:rowOff>
    </xdr:to>
    <xdr:graphicFrame macro="">
      <xdr:nvGraphicFramePr>
        <xdr:cNvPr id="4" name="Chart 3">
          <a:extLst>
            <a:ext uri="{FF2B5EF4-FFF2-40B4-BE49-F238E27FC236}">
              <a16:creationId xmlns:a16="http://schemas.microsoft.com/office/drawing/2014/main" id="{954F0010-0B80-41D9-8239-7E6E827DBA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0</xdr:colOff>
      <xdr:row>50</xdr:row>
      <xdr:rowOff>0</xdr:rowOff>
    </xdr:from>
    <xdr:to>
      <xdr:col>10</xdr:col>
      <xdr:colOff>304800</xdr:colOff>
      <xdr:row>64</xdr:row>
      <xdr:rowOff>76200</xdr:rowOff>
    </xdr:to>
    <xdr:graphicFrame macro="">
      <xdr:nvGraphicFramePr>
        <xdr:cNvPr id="5" name="Chart 4">
          <a:extLst>
            <a:ext uri="{FF2B5EF4-FFF2-40B4-BE49-F238E27FC236}">
              <a16:creationId xmlns:a16="http://schemas.microsoft.com/office/drawing/2014/main" id="{D7ACCEEF-420D-4480-AC54-EC72CBF3D1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0</xdr:colOff>
      <xdr:row>66</xdr:row>
      <xdr:rowOff>0</xdr:rowOff>
    </xdr:from>
    <xdr:to>
      <xdr:col>10</xdr:col>
      <xdr:colOff>304800</xdr:colOff>
      <xdr:row>80</xdr:row>
      <xdr:rowOff>76200</xdr:rowOff>
    </xdr:to>
    <xdr:graphicFrame macro="">
      <xdr:nvGraphicFramePr>
        <xdr:cNvPr id="6" name="Chart 5">
          <a:extLst>
            <a:ext uri="{FF2B5EF4-FFF2-40B4-BE49-F238E27FC236}">
              <a16:creationId xmlns:a16="http://schemas.microsoft.com/office/drawing/2014/main" id="{93254116-51EE-41A2-93D6-46F0FFF080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83</xdr:row>
      <xdr:rowOff>0</xdr:rowOff>
    </xdr:from>
    <xdr:to>
      <xdr:col>10</xdr:col>
      <xdr:colOff>304800</xdr:colOff>
      <xdr:row>97</xdr:row>
      <xdr:rowOff>76200</xdr:rowOff>
    </xdr:to>
    <xdr:graphicFrame macro="">
      <xdr:nvGraphicFramePr>
        <xdr:cNvPr id="7" name="Chart 6">
          <a:extLst>
            <a:ext uri="{FF2B5EF4-FFF2-40B4-BE49-F238E27FC236}">
              <a16:creationId xmlns:a16="http://schemas.microsoft.com/office/drawing/2014/main" id="{87578B76-0AAB-49F1-9F2C-379556D5B9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16</xdr:row>
      <xdr:rowOff>0</xdr:rowOff>
    </xdr:from>
    <xdr:to>
      <xdr:col>18</xdr:col>
      <xdr:colOff>0</xdr:colOff>
      <xdr:row>35</xdr:row>
      <xdr:rowOff>38100</xdr:rowOff>
    </xdr:to>
    <xdr:graphicFrame macro="">
      <xdr:nvGraphicFramePr>
        <xdr:cNvPr id="2" name="Chart 1">
          <a:extLst>
            <a:ext uri="{FF2B5EF4-FFF2-40B4-BE49-F238E27FC236}">
              <a16:creationId xmlns:a16="http://schemas.microsoft.com/office/drawing/2014/main" id="{89CE12DA-80ED-40B3-854B-430A1FFE92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36</xdr:row>
      <xdr:rowOff>0</xdr:rowOff>
    </xdr:from>
    <xdr:to>
      <xdr:col>18</xdr:col>
      <xdr:colOff>0</xdr:colOff>
      <xdr:row>55</xdr:row>
      <xdr:rowOff>38100</xdr:rowOff>
    </xdr:to>
    <xdr:graphicFrame macro="">
      <xdr:nvGraphicFramePr>
        <xdr:cNvPr id="3" name="Chart 2">
          <a:extLst>
            <a:ext uri="{FF2B5EF4-FFF2-40B4-BE49-F238E27FC236}">
              <a16:creationId xmlns:a16="http://schemas.microsoft.com/office/drawing/2014/main" id="{419964A7-D2D7-48AD-99BE-DDBC8F508F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60</xdr:row>
      <xdr:rowOff>0</xdr:rowOff>
    </xdr:from>
    <xdr:to>
      <xdr:col>18</xdr:col>
      <xdr:colOff>0</xdr:colOff>
      <xdr:row>79</xdr:row>
      <xdr:rowOff>38100</xdr:rowOff>
    </xdr:to>
    <xdr:graphicFrame macro="">
      <xdr:nvGraphicFramePr>
        <xdr:cNvPr id="4" name="Chart 3">
          <a:extLst>
            <a:ext uri="{FF2B5EF4-FFF2-40B4-BE49-F238E27FC236}">
              <a16:creationId xmlns:a16="http://schemas.microsoft.com/office/drawing/2014/main" id="{9DA635A9-B62F-4B72-8E92-B59C532050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84</xdr:row>
      <xdr:rowOff>180975</xdr:rowOff>
    </xdr:from>
    <xdr:to>
      <xdr:col>18</xdr:col>
      <xdr:colOff>0</xdr:colOff>
      <xdr:row>104</xdr:row>
      <xdr:rowOff>28575</xdr:rowOff>
    </xdr:to>
    <xdr:graphicFrame macro="">
      <xdr:nvGraphicFramePr>
        <xdr:cNvPr id="5" name="Chart 4">
          <a:extLst>
            <a:ext uri="{FF2B5EF4-FFF2-40B4-BE49-F238E27FC236}">
              <a16:creationId xmlns:a16="http://schemas.microsoft.com/office/drawing/2014/main" id="{03DA2DC3-66C8-42CE-926B-8FB15437A9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109</xdr:row>
      <xdr:rowOff>180975</xdr:rowOff>
    </xdr:from>
    <xdr:to>
      <xdr:col>30</xdr:col>
      <xdr:colOff>0</xdr:colOff>
      <xdr:row>129</xdr:row>
      <xdr:rowOff>28575</xdr:rowOff>
    </xdr:to>
    <xdr:graphicFrame macro="">
      <xdr:nvGraphicFramePr>
        <xdr:cNvPr id="6" name="Chart 5">
          <a:extLst>
            <a:ext uri="{FF2B5EF4-FFF2-40B4-BE49-F238E27FC236}">
              <a16:creationId xmlns:a16="http://schemas.microsoft.com/office/drawing/2014/main" id="{7C801832-ABFE-4403-9FE0-EFA0F8E74B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135</xdr:row>
      <xdr:rowOff>0</xdr:rowOff>
    </xdr:from>
    <xdr:to>
      <xdr:col>30</xdr:col>
      <xdr:colOff>0</xdr:colOff>
      <xdr:row>154</xdr:row>
      <xdr:rowOff>38100</xdr:rowOff>
    </xdr:to>
    <xdr:graphicFrame macro="">
      <xdr:nvGraphicFramePr>
        <xdr:cNvPr id="7" name="Chart 6">
          <a:extLst>
            <a:ext uri="{FF2B5EF4-FFF2-40B4-BE49-F238E27FC236}">
              <a16:creationId xmlns:a16="http://schemas.microsoft.com/office/drawing/2014/main" id="{5D9EEF4C-DFFB-43DF-B117-51C7105C6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1</xdr:row>
      <xdr:rowOff>171450</xdr:rowOff>
    </xdr:from>
    <xdr:to>
      <xdr:col>2</xdr:col>
      <xdr:colOff>66675</xdr:colOff>
      <xdr:row>15</xdr:row>
      <xdr:rowOff>28575</xdr:rowOff>
    </xdr:to>
    <mc:AlternateContent xmlns:mc="http://schemas.openxmlformats.org/markup-compatibility/2006" xmlns:a14="http://schemas.microsoft.com/office/drawing/2010/main">
      <mc:Choice Requires="a14">
        <xdr:graphicFrame macro="">
          <xdr:nvGraphicFramePr>
            <xdr:cNvPr id="8" name="SchoolYear 1">
              <a:extLst>
                <a:ext uri="{FF2B5EF4-FFF2-40B4-BE49-F238E27FC236}">
                  <a16:creationId xmlns:a16="http://schemas.microsoft.com/office/drawing/2014/main" id="{85833E16-11DB-5E6D-A061-035E16D0EB35}"/>
                </a:ext>
              </a:extLst>
            </xdr:cNvPr>
            <xdr:cNvGraphicFramePr/>
          </xdr:nvGraphicFramePr>
          <xdr:xfrm>
            <a:off x="0" y="0"/>
            <a:ext cx="0" cy="0"/>
          </xdr:xfrm>
          <a:graphic>
            <a:graphicData uri="http://schemas.microsoft.com/office/drawing/2010/slicer">
              <sle:slicer xmlns:sle="http://schemas.microsoft.com/office/drawing/2010/slicer" name="SchoolYear 1"/>
            </a:graphicData>
          </a:graphic>
        </xdr:graphicFrame>
      </mc:Choice>
      <mc:Fallback xmlns="">
        <xdr:sp macro="" textlink="">
          <xdr:nvSpPr>
            <xdr:cNvPr id="0" name=""/>
            <xdr:cNvSpPr>
              <a:spLocks noTextEdit="1"/>
            </xdr:cNvSpPr>
          </xdr:nvSpPr>
          <xdr:spPr>
            <a:xfrm>
              <a:off x="0" y="361950"/>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15</xdr:row>
      <xdr:rowOff>0</xdr:rowOff>
    </xdr:from>
    <xdr:to>
      <xdr:col>18</xdr:col>
      <xdr:colOff>0</xdr:colOff>
      <xdr:row>34</xdr:row>
      <xdr:rowOff>38100</xdr:rowOff>
    </xdr:to>
    <xdr:graphicFrame macro="">
      <xdr:nvGraphicFramePr>
        <xdr:cNvPr id="2" name="Chart 1">
          <a:extLst>
            <a:ext uri="{FF2B5EF4-FFF2-40B4-BE49-F238E27FC236}">
              <a16:creationId xmlns:a16="http://schemas.microsoft.com/office/drawing/2014/main" id="{C992556C-AB14-465C-8957-4C37A75066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39</xdr:row>
      <xdr:rowOff>171450</xdr:rowOff>
    </xdr:from>
    <xdr:to>
      <xdr:col>18</xdr:col>
      <xdr:colOff>0</xdr:colOff>
      <xdr:row>59</xdr:row>
      <xdr:rowOff>19050</xdr:rowOff>
    </xdr:to>
    <xdr:graphicFrame macro="">
      <xdr:nvGraphicFramePr>
        <xdr:cNvPr id="3" name="Chart 2">
          <a:extLst>
            <a:ext uri="{FF2B5EF4-FFF2-40B4-BE49-F238E27FC236}">
              <a16:creationId xmlns:a16="http://schemas.microsoft.com/office/drawing/2014/main" id="{36A19C0F-B0CB-4D93-9D6F-B77248BC07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65</xdr:row>
      <xdr:rowOff>9525</xdr:rowOff>
    </xdr:from>
    <xdr:to>
      <xdr:col>18</xdr:col>
      <xdr:colOff>0</xdr:colOff>
      <xdr:row>84</xdr:row>
      <xdr:rowOff>47625</xdr:rowOff>
    </xdr:to>
    <xdr:graphicFrame macro="">
      <xdr:nvGraphicFramePr>
        <xdr:cNvPr id="4" name="Chart 3">
          <a:extLst>
            <a:ext uri="{FF2B5EF4-FFF2-40B4-BE49-F238E27FC236}">
              <a16:creationId xmlns:a16="http://schemas.microsoft.com/office/drawing/2014/main" id="{447A8B2F-57F1-4289-A620-BBC80E6C5D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89</xdr:row>
      <xdr:rowOff>180975</xdr:rowOff>
    </xdr:from>
    <xdr:to>
      <xdr:col>18</xdr:col>
      <xdr:colOff>0</xdr:colOff>
      <xdr:row>109</xdr:row>
      <xdr:rowOff>28575</xdr:rowOff>
    </xdr:to>
    <xdr:graphicFrame macro="">
      <xdr:nvGraphicFramePr>
        <xdr:cNvPr id="5" name="Chart 4">
          <a:extLst>
            <a:ext uri="{FF2B5EF4-FFF2-40B4-BE49-F238E27FC236}">
              <a16:creationId xmlns:a16="http://schemas.microsoft.com/office/drawing/2014/main" id="{C9B2BBD6-2491-4C04-A7AA-895BD96541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115</xdr:row>
      <xdr:rowOff>9525</xdr:rowOff>
    </xdr:from>
    <xdr:to>
      <xdr:col>18</xdr:col>
      <xdr:colOff>0</xdr:colOff>
      <xdr:row>134</xdr:row>
      <xdr:rowOff>47625</xdr:rowOff>
    </xdr:to>
    <xdr:graphicFrame macro="">
      <xdr:nvGraphicFramePr>
        <xdr:cNvPr id="6" name="Chart 5">
          <a:extLst>
            <a:ext uri="{FF2B5EF4-FFF2-40B4-BE49-F238E27FC236}">
              <a16:creationId xmlns:a16="http://schemas.microsoft.com/office/drawing/2014/main" id="{8D4F44BF-CC73-410B-B2EA-FD72FE84F8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139</xdr:row>
      <xdr:rowOff>171450</xdr:rowOff>
    </xdr:from>
    <xdr:to>
      <xdr:col>18</xdr:col>
      <xdr:colOff>0</xdr:colOff>
      <xdr:row>159</xdr:row>
      <xdr:rowOff>19050</xdr:rowOff>
    </xdr:to>
    <xdr:graphicFrame macro="">
      <xdr:nvGraphicFramePr>
        <xdr:cNvPr id="7" name="Chart 6">
          <a:extLst>
            <a:ext uri="{FF2B5EF4-FFF2-40B4-BE49-F238E27FC236}">
              <a16:creationId xmlns:a16="http://schemas.microsoft.com/office/drawing/2014/main" id="{1DFDB437-7315-4F10-814A-C7E2DD7742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0</xdr:row>
      <xdr:rowOff>161925</xdr:rowOff>
    </xdr:from>
    <xdr:to>
      <xdr:col>1</xdr:col>
      <xdr:colOff>104775</xdr:colOff>
      <xdr:row>14</xdr:row>
      <xdr:rowOff>19050</xdr:rowOff>
    </xdr:to>
    <mc:AlternateContent xmlns:mc="http://schemas.openxmlformats.org/markup-compatibility/2006" xmlns:a14="http://schemas.microsoft.com/office/drawing/2010/main">
      <mc:Choice Requires="a14">
        <xdr:graphicFrame macro="">
          <xdr:nvGraphicFramePr>
            <xdr:cNvPr id="8" name="School">
              <a:extLst>
                <a:ext uri="{FF2B5EF4-FFF2-40B4-BE49-F238E27FC236}">
                  <a16:creationId xmlns:a16="http://schemas.microsoft.com/office/drawing/2014/main" id="{72F2BF3B-D44D-6C4C-94F0-61FA282032D3}"/>
                </a:ext>
              </a:extLst>
            </xdr:cNvPr>
            <xdr:cNvGraphicFramePr/>
          </xdr:nvGraphicFramePr>
          <xdr:xfrm>
            <a:off x="0" y="0"/>
            <a:ext cx="0" cy="0"/>
          </xdr:xfrm>
          <a:graphic>
            <a:graphicData uri="http://schemas.microsoft.com/office/drawing/2010/slicer">
              <sle:slicer xmlns:sle="http://schemas.microsoft.com/office/drawing/2010/slicer" name="School"/>
            </a:graphicData>
          </a:graphic>
        </xdr:graphicFrame>
      </mc:Choice>
      <mc:Fallback xmlns="">
        <xdr:sp macro="" textlink="">
          <xdr:nvSpPr>
            <xdr:cNvPr id="0" name=""/>
            <xdr:cNvSpPr>
              <a:spLocks noTextEdit="1"/>
            </xdr:cNvSpPr>
          </xdr:nvSpPr>
          <xdr:spPr>
            <a:xfrm>
              <a:off x="0" y="161925"/>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xdr:col>
      <xdr:colOff>838200</xdr:colOff>
      <xdr:row>0</xdr:row>
      <xdr:rowOff>161925</xdr:rowOff>
    </xdr:from>
    <xdr:to>
      <xdr:col>4</xdr:col>
      <xdr:colOff>53975</xdr:colOff>
      <xdr:row>14</xdr:row>
      <xdr:rowOff>19050</xdr:rowOff>
    </xdr:to>
    <mc:AlternateContent xmlns:mc="http://schemas.openxmlformats.org/markup-compatibility/2006" xmlns:a14="http://schemas.microsoft.com/office/drawing/2010/main">
      <mc:Choice Requires="a14">
        <xdr:graphicFrame macro="">
          <xdr:nvGraphicFramePr>
            <xdr:cNvPr id="9" name="SchoolYear">
              <a:extLst>
                <a:ext uri="{FF2B5EF4-FFF2-40B4-BE49-F238E27FC236}">
                  <a16:creationId xmlns:a16="http://schemas.microsoft.com/office/drawing/2014/main" id="{5E831F90-4F49-FF48-329E-8469329112A4}"/>
                </a:ext>
              </a:extLst>
            </xdr:cNvPr>
            <xdr:cNvGraphicFramePr/>
          </xdr:nvGraphicFramePr>
          <xdr:xfrm>
            <a:off x="0" y="0"/>
            <a:ext cx="0" cy="0"/>
          </xdr:xfrm>
          <a:graphic>
            <a:graphicData uri="http://schemas.microsoft.com/office/drawing/2010/slicer">
              <sle:slicer xmlns:sle="http://schemas.microsoft.com/office/drawing/2010/slicer" name="SchoolYear"/>
            </a:graphicData>
          </a:graphic>
        </xdr:graphicFrame>
      </mc:Choice>
      <mc:Fallback xmlns="">
        <xdr:sp macro="" textlink="">
          <xdr:nvSpPr>
            <xdr:cNvPr id="0" name=""/>
            <xdr:cNvSpPr>
              <a:spLocks noTextEdit="1"/>
            </xdr:cNvSpPr>
          </xdr:nvSpPr>
          <xdr:spPr>
            <a:xfrm>
              <a:off x="1895475" y="161925"/>
              <a:ext cx="1806575"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ay, Gordon" refreshedDate="45741.662376388886" createdVersion="8" refreshedVersion="8" minRefreshableVersion="3" recordCount="1" xr:uid="{54814051-CB20-489F-ACAF-54C1DFBEF950}">
  <cacheSource type="worksheet">
    <worksheetSource name="Table1_2"/>
  </cacheSource>
  <cacheFields count="22">
    <cacheField name="Timestamp" numFmtId="22">
      <sharedItems containsNonDate="0" containsString="0" containsBlank="1"/>
    </cacheField>
    <cacheField name="School" numFmtId="0">
      <sharedItems containsNonDate="0" containsBlank="1" count="5">
        <m/>
        <s v="Option 1" u="1"/>
        <s v="Central Middle" u="1"/>
        <s v="Option 2" u="1"/>
        <s v="Northeast High School" u="1"/>
      </sharedItems>
    </cacheField>
    <cacheField name="What is your preferred Language? _x000a__x000a_¿Cuál es tu idioma preferido?" numFmtId="0">
      <sharedItems containsNonDate="0" containsString="0" containsBlank="1"/>
    </cacheField>
    <cacheField name="SchoolYear" numFmtId="0">
      <sharedItems containsNonDate="0" containsBlank="1" count="3">
        <m/>
        <s v="SY22/23" u="1"/>
        <s v="SY21/22" u="1"/>
      </sharedItems>
    </cacheField>
    <cacheField name="Gender" numFmtId="0">
      <sharedItems containsNonDate="0" containsBlank="1" count="2">
        <m/>
        <s v="Male" u="1"/>
      </sharedItems>
    </cacheField>
    <cacheField name="Sexual Preference" numFmtId="0">
      <sharedItems containsNonDate="0" containsBlank="1" count="2">
        <m/>
        <s v="Heterosexual (straight)" u="1"/>
      </sharedItems>
    </cacheField>
    <cacheField name="Ethnicity" numFmtId="0">
      <sharedItems containsNonDate="0" containsBlank="1" count="3">
        <m/>
        <s v="Not Hispanic or Latino/a" u="1"/>
        <s v="Hispanic or Latino/a" u="1"/>
      </sharedItems>
    </cacheField>
    <cacheField name="Race" numFmtId="0">
      <sharedItems containsNonDate="0" containsBlank="1" count="3">
        <m/>
        <s v="Black or African American" u="1"/>
        <s v="White" u="1"/>
      </sharedItems>
    </cacheField>
    <cacheField name="Multi-racial Identity" numFmtId="0">
      <sharedItems containsNonDate="0" containsString="0" containsBlank="1"/>
    </cacheField>
    <cacheField name="Other Ethnicity" numFmtId="0">
      <sharedItems containsNonDate="0" containsString="0" containsBlank="1"/>
    </cacheField>
    <cacheField name="Grade" numFmtId="0">
      <sharedItems containsNonDate="0" containsBlank="1" count="3">
        <m/>
        <s v="8" u="1"/>
        <s v="6" u="1"/>
      </sharedItems>
    </cacheField>
    <cacheField name="1. I like school (merged)." numFmtId="0">
      <sharedItems containsNonDate="0" containsString="0" containsBlank="1"/>
    </cacheField>
    <cacheField name="2. I feel successful at school (merged)." numFmtId="0">
      <sharedItems containsNonDate="0" containsString="0" containsBlank="1"/>
    </cacheField>
    <cacheField name="3. I feel my school has high standards for achievement (merged)." numFmtId="0">
      <sharedItems containsNonDate="0" containsString="0" containsBlank="1"/>
    </cacheField>
    <cacheField name="4. My school sets clear rules for behavior (merged)." numFmtId="0">
      <sharedItems containsNonDate="0" containsString="0" containsBlank="1"/>
    </cacheField>
    <cacheField name="5. Teachers treat me with respect (merged)." numFmtId="0">
      <sharedItems containsNonDate="0" containsString="0" containsBlank="1"/>
    </cacheField>
    <cacheField name="6. The behaviors in my class allow the teachers to teach (merged)." numFmtId="0">
      <sharedItems containsNonDate="0" containsString="0" containsBlank="1"/>
    </cacheField>
    <cacheField name="7. Students are frequently recognized for good behavior (merged)." numFmtId="0">
      <sharedItems containsNonDate="0" containsString="0" containsBlank="1"/>
    </cacheField>
    <cacheField name="8. School is a place at which I feel safe (merged)." numFmtId="0">
      <sharedItems containsNonDate="0" containsString="0" containsBlank="1"/>
    </cacheField>
    <cacheField name="9. I know an adult at school that I can talk with if I need help (merged)." numFmtId="0">
      <sharedItems containsNonDate="0" containsString="0" containsBlank="1"/>
    </cacheField>
    <cacheField name="10. Adults at my school ask for my opinions about decisions that affect me (merged)" numFmtId="0">
      <sharedItems containsNonDate="0" containsString="0" containsBlank="1"/>
    </cacheField>
    <cacheField name="11. Adults at my school listen to and respect my input about decisions that affect me (merged)." numFmtId="0">
      <sharedItems containsNonDate="0" containsString="0" containsBlank="1"/>
    </cacheField>
  </cacheFields>
  <extLst>
    <ext xmlns:x14="http://schemas.microsoft.com/office/spreadsheetml/2009/9/main" uri="{725AE2AE-9491-48be-B2B4-4EB974FC3084}">
      <x14:pivotCacheDefinition pivotCacheId="123183764"/>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
  <r>
    <m/>
    <x v="0"/>
    <m/>
    <x v="0"/>
    <x v="0"/>
    <x v="0"/>
    <x v="0"/>
    <x v="0"/>
    <m/>
    <m/>
    <x v="0"/>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5D29FD6-FDA5-4454-BF9F-2455D07BBA8D}" name="PivotTable1" cacheId="67"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K4" firstHeaderRow="0" firstDataRow="1" firstDataCol="0"/>
  <pivotFields count="22">
    <pivotField numFmtId="22" showAll="0"/>
    <pivotField showAll="0"/>
    <pivotField showAll="0"/>
    <pivotField showAll="0"/>
    <pivotField showAll="0"/>
    <pivotField showAll="0"/>
    <pivotField showAll="0"/>
    <pivotField showAll="0"/>
    <pivotField showAll="0"/>
    <pivotField showAll="0"/>
    <pivotField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s>
  <rowItems count="1">
    <i/>
  </rowItems>
  <colFields count="1">
    <field x="-2"/>
  </colFields>
  <colItems count="11">
    <i>
      <x/>
    </i>
    <i i="1">
      <x v="1"/>
    </i>
    <i i="2">
      <x v="2"/>
    </i>
    <i i="3">
      <x v="3"/>
    </i>
    <i i="4">
      <x v="4"/>
    </i>
    <i i="5">
      <x v="5"/>
    </i>
    <i i="6">
      <x v="6"/>
    </i>
    <i i="7">
      <x v="7"/>
    </i>
    <i i="8">
      <x v="8"/>
    </i>
    <i i="9">
      <x v="9"/>
    </i>
    <i i="10">
      <x v="10"/>
    </i>
  </colItems>
  <dataFields count="11">
    <dataField name=" 1. I like school (merged)." fld="11" subtotal="average" baseField="0" baseItem="0"/>
    <dataField name=" 2. I feel successful at school (merged)." fld="12" subtotal="average" baseField="0" baseItem="0"/>
    <dataField name=" 3. I feel my school has high standards for achievement (merged)." fld="13" subtotal="average" baseField="0" baseItem="0"/>
    <dataField name=" 4. My school sets clear rules for behavior (merged)." fld="14" subtotal="average" baseField="0" baseItem="0"/>
    <dataField name=" 5. Teachers treat me with respect (merged)." fld="15" subtotal="average" baseField="0" baseItem="0"/>
    <dataField name=" 6. The behaviors in my class allow the teachers to teach (merged)." fld="16" subtotal="average" baseField="0" baseItem="0"/>
    <dataField name=" 7. Students are frequently recognized for good behavior (merged)." fld="17" subtotal="average" baseField="0" baseItem="0"/>
    <dataField name=" 8. School is a place at which I feel safe (merged)." fld="18" subtotal="average" baseField="0" baseItem="0"/>
    <dataField name=" 9. I know an adult at school that I can talk with if I need help (merged)." fld="19" subtotal="average" baseField="0" baseItem="0"/>
    <dataField name=" 10. Adults at my school ask for my opinions about decisions that affect me (merged)" fld="20" subtotal="average" baseField="0" baseItem="0"/>
    <dataField name=" 11. Adults at my school listen to and respect my input about decisions that affect me (merged)." fld="21" subtotal="average" baseField="0" baseItem="0"/>
  </dataFields>
  <conditionalFormats count="33">
    <conditionalFormat scope="data" priority="33">
      <pivotAreas count="1">
        <pivotArea outline="0" fieldPosition="0">
          <references count="1">
            <reference field="4294967294" count="1" selected="0">
              <x v="0"/>
            </reference>
          </references>
        </pivotArea>
      </pivotAreas>
    </conditionalFormat>
    <conditionalFormat scope="data" priority="32">
      <pivotAreas count="1">
        <pivotArea outline="0" fieldPosition="0">
          <references count="1">
            <reference field="4294967294" count="1" selected="0">
              <x v="0"/>
            </reference>
          </references>
        </pivotArea>
      </pivotAreas>
    </conditionalFormat>
    <conditionalFormat scope="data" priority="31">
      <pivotAreas count="1">
        <pivotArea outline="0" fieldPosition="0">
          <references count="1">
            <reference field="4294967294" count="1" selected="0">
              <x v="0"/>
            </reference>
          </references>
        </pivotArea>
      </pivotAreas>
    </conditionalFormat>
    <conditionalFormat scope="data" priority="30">
      <pivotAreas count="1">
        <pivotArea outline="0" fieldPosition="0">
          <references count="1">
            <reference field="4294967294" count="1" selected="0">
              <x v="1"/>
            </reference>
          </references>
        </pivotArea>
      </pivotAreas>
    </conditionalFormat>
    <conditionalFormat scope="data" priority="29">
      <pivotAreas count="1">
        <pivotArea outline="0" fieldPosition="0">
          <references count="1">
            <reference field="4294967294" count="1" selected="0">
              <x v="1"/>
            </reference>
          </references>
        </pivotArea>
      </pivotAreas>
    </conditionalFormat>
    <conditionalFormat scope="data" priority="28">
      <pivotAreas count="1">
        <pivotArea outline="0" fieldPosition="0">
          <references count="1">
            <reference field="4294967294" count="1" selected="0">
              <x v="1"/>
            </reference>
          </references>
        </pivotArea>
      </pivotAreas>
    </conditionalFormat>
    <conditionalFormat scope="data" priority="27">
      <pivotAreas count="1">
        <pivotArea outline="0" fieldPosition="0">
          <references count="1">
            <reference field="4294967294" count="1" selected="0">
              <x v="2"/>
            </reference>
          </references>
        </pivotArea>
      </pivotAreas>
    </conditionalFormat>
    <conditionalFormat scope="data" priority="26">
      <pivotAreas count="1">
        <pivotArea outline="0" fieldPosition="0">
          <references count="1">
            <reference field="4294967294" count="1" selected="0">
              <x v="2"/>
            </reference>
          </references>
        </pivotArea>
      </pivotAreas>
    </conditionalFormat>
    <conditionalFormat scope="data" priority="25">
      <pivotAreas count="1">
        <pivotArea outline="0" fieldPosition="0">
          <references count="1">
            <reference field="4294967294" count="1" selected="0">
              <x v="2"/>
            </reference>
          </references>
        </pivotArea>
      </pivotAreas>
    </conditionalFormat>
    <conditionalFormat scope="data" priority="24">
      <pivotAreas count="1">
        <pivotArea outline="0" fieldPosition="0">
          <references count="1">
            <reference field="4294967294" count="1" selected="0">
              <x v="3"/>
            </reference>
          </references>
        </pivotArea>
      </pivotAreas>
    </conditionalFormat>
    <conditionalFormat scope="data" priority="23">
      <pivotAreas count="1">
        <pivotArea outline="0" fieldPosition="0">
          <references count="1">
            <reference field="4294967294" count="1" selected="0">
              <x v="3"/>
            </reference>
          </references>
        </pivotArea>
      </pivotAreas>
    </conditionalFormat>
    <conditionalFormat scope="data" priority="22">
      <pivotAreas count="1">
        <pivotArea outline="0" fieldPosition="0">
          <references count="1">
            <reference field="4294967294" count="1" selected="0">
              <x v="3"/>
            </reference>
          </references>
        </pivotArea>
      </pivotAreas>
    </conditionalFormat>
    <conditionalFormat scope="data" priority="21">
      <pivotAreas count="1">
        <pivotArea outline="0" fieldPosition="0">
          <references count="1">
            <reference field="4294967294" count="1" selected="0">
              <x v="4"/>
            </reference>
          </references>
        </pivotArea>
      </pivotAreas>
    </conditionalFormat>
    <conditionalFormat scope="data" priority="20">
      <pivotAreas count="1">
        <pivotArea outline="0" fieldPosition="0">
          <references count="1">
            <reference field="4294967294" count="1" selected="0">
              <x v="4"/>
            </reference>
          </references>
        </pivotArea>
      </pivotAreas>
    </conditionalFormat>
    <conditionalFormat scope="data" priority="19">
      <pivotAreas count="1">
        <pivotArea outline="0" fieldPosition="0">
          <references count="1">
            <reference field="4294967294" count="1" selected="0">
              <x v="4"/>
            </reference>
          </references>
        </pivotArea>
      </pivotAreas>
    </conditionalFormat>
    <conditionalFormat scope="data" priority="18">
      <pivotAreas count="1">
        <pivotArea outline="0" fieldPosition="0">
          <references count="1">
            <reference field="4294967294" count="1" selected="0">
              <x v="5"/>
            </reference>
          </references>
        </pivotArea>
      </pivotAreas>
    </conditionalFormat>
    <conditionalFormat scope="data" priority="17">
      <pivotAreas count="1">
        <pivotArea outline="0" fieldPosition="0">
          <references count="1">
            <reference field="4294967294" count="1" selected="0">
              <x v="5"/>
            </reference>
          </references>
        </pivotArea>
      </pivotAreas>
    </conditionalFormat>
    <conditionalFormat scope="data" priority="16">
      <pivotAreas count="1">
        <pivotArea outline="0" fieldPosition="0">
          <references count="1">
            <reference field="4294967294" count="1" selected="0">
              <x v="5"/>
            </reference>
          </references>
        </pivotArea>
      </pivotAreas>
    </conditionalFormat>
    <conditionalFormat scope="data" priority="15">
      <pivotAreas count="1">
        <pivotArea outline="0" fieldPosition="0">
          <references count="1">
            <reference field="4294967294" count="1" selected="0">
              <x v="6"/>
            </reference>
          </references>
        </pivotArea>
      </pivotAreas>
    </conditionalFormat>
    <conditionalFormat scope="data" priority="14">
      <pivotAreas count="1">
        <pivotArea outline="0" fieldPosition="0">
          <references count="1">
            <reference field="4294967294" count="1" selected="0">
              <x v="6"/>
            </reference>
          </references>
        </pivotArea>
      </pivotAreas>
    </conditionalFormat>
    <conditionalFormat scope="data" priority="13">
      <pivotAreas count="1">
        <pivotArea outline="0" fieldPosition="0">
          <references count="1">
            <reference field="4294967294" count="1" selected="0">
              <x v="6"/>
            </reference>
          </references>
        </pivotArea>
      </pivotAreas>
    </conditionalFormat>
    <conditionalFormat scope="data" priority="12">
      <pivotAreas count="1">
        <pivotArea outline="0" fieldPosition="0">
          <references count="1">
            <reference field="4294967294" count="1" selected="0">
              <x v="7"/>
            </reference>
          </references>
        </pivotArea>
      </pivotAreas>
    </conditionalFormat>
    <conditionalFormat scope="data" priority="11">
      <pivotAreas count="1">
        <pivotArea outline="0" fieldPosition="0">
          <references count="1">
            <reference field="4294967294" count="1" selected="0">
              <x v="7"/>
            </reference>
          </references>
        </pivotArea>
      </pivotAreas>
    </conditionalFormat>
    <conditionalFormat scope="data" priority="10">
      <pivotAreas count="1">
        <pivotArea outline="0" fieldPosition="0">
          <references count="1">
            <reference field="4294967294" count="1" selected="0">
              <x v="7"/>
            </reference>
          </references>
        </pivotArea>
      </pivotAreas>
    </conditionalFormat>
    <conditionalFormat scope="data" priority="9">
      <pivotAreas count="1">
        <pivotArea outline="0" fieldPosition="0">
          <references count="1">
            <reference field="4294967294" count="1" selected="0">
              <x v="8"/>
            </reference>
          </references>
        </pivotArea>
      </pivotAreas>
    </conditionalFormat>
    <conditionalFormat scope="data" priority="8">
      <pivotAreas count="1">
        <pivotArea outline="0" fieldPosition="0">
          <references count="1">
            <reference field="4294967294" count="1" selected="0">
              <x v="8"/>
            </reference>
          </references>
        </pivotArea>
      </pivotAreas>
    </conditionalFormat>
    <conditionalFormat scope="data" priority="7">
      <pivotAreas count="1">
        <pivotArea outline="0" fieldPosition="0">
          <references count="1">
            <reference field="4294967294" count="1" selected="0">
              <x v="8"/>
            </reference>
          </references>
        </pivotArea>
      </pivotAreas>
    </conditionalFormat>
    <conditionalFormat scope="data" priority="6">
      <pivotAreas count="1">
        <pivotArea outline="0" fieldPosition="0">
          <references count="1">
            <reference field="4294967294" count="1" selected="0">
              <x v="9"/>
            </reference>
          </references>
        </pivotArea>
      </pivotAreas>
    </conditionalFormat>
    <conditionalFormat scope="data" priority="5">
      <pivotAreas count="1">
        <pivotArea outline="0" fieldPosition="0">
          <references count="1">
            <reference field="4294967294" count="1" selected="0">
              <x v="9"/>
            </reference>
          </references>
        </pivotArea>
      </pivotAreas>
    </conditionalFormat>
    <conditionalFormat scope="data" priority="4">
      <pivotAreas count="1">
        <pivotArea outline="0" fieldPosition="0">
          <references count="1">
            <reference field="4294967294" count="1" selected="0">
              <x v="9"/>
            </reference>
          </references>
        </pivotArea>
      </pivotAreas>
    </conditionalFormat>
    <conditionalFormat scope="data" priority="3">
      <pivotAreas count="1">
        <pivotArea outline="0" fieldPosition="0">
          <references count="1">
            <reference field="4294967294" count="1" selected="0">
              <x v="10"/>
            </reference>
          </references>
        </pivotArea>
      </pivotAreas>
    </conditionalFormat>
    <conditionalFormat scope="data" priority="2">
      <pivotAreas count="1">
        <pivotArea outline="0" fieldPosition="0">
          <references count="1">
            <reference field="4294967294" count="1" selected="0">
              <x v="10"/>
            </reference>
          </references>
        </pivotArea>
      </pivotAreas>
    </conditionalFormat>
    <conditionalFormat scope="data" priority="1">
      <pivotAreas count="1">
        <pivotArea outline="0" fieldPosition="0">
          <references count="1">
            <reference field="4294967294" count="1" selected="0">
              <x v="10"/>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059F1FB6-6721-4361-B273-8CC0101F32D8}" name="PivotTable5" cacheId="67"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161:C163" firstHeaderRow="1" firstDataRow="2" firstDataCol="1"/>
  <pivotFields count="22">
    <pivotField numFmtId="22" showAll="0"/>
    <pivotField showAll="0">
      <items count="6">
        <item m="1" x="2"/>
        <item m="1" x="4"/>
        <item m="1" x="1"/>
        <item m="1" x="3"/>
        <item x="0"/>
        <item t="default"/>
      </items>
    </pivotField>
    <pivotField showAll="0"/>
    <pivotField showAll="0">
      <items count="4">
        <item m="1" x="2"/>
        <item m="1" x="1"/>
        <item x="0"/>
        <item t="default"/>
      </items>
    </pivotField>
    <pivotField showAll="0"/>
    <pivotField showAll="0"/>
    <pivotField showAll="0"/>
    <pivotField showAll="0"/>
    <pivotField showAll="0"/>
    <pivotField showAll="0"/>
    <pivotField axis="axisCol" dataField="1" showAll="0">
      <items count="4">
        <item m="1" x="2"/>
        <item m="1" x="1"/>
        <item x="0"/>
        <item t="default"/>
      </items>
    </pivotField>
    <pivotField showAll="0"/>
    <pivotField showAll="0"/>
    <pivotField showAll="0"/>
    <pivotField showAll="0"/>
    <pivotField showAll="0"/>
    <pivotField showAll="0"/>
    <pivotField showAll="0"/>
    <pivotField showAll="0"/>
    <pivotField showAll="0"/>
    <pivotField showAll="0"/>
    <pivotField showAll="0"/>
  </pivotFields>
  <rowItems count="1">
    <i/>
  </rowItems>
  <colFields count="1">
    <field x="10"/>
  </colFields>
  <colItems count="2">
    <i>
      <x v="2"/>
    </i>
    <i t="grand">
      <x/>
    </i>
  </colItems>
  <dataFields count="1">
    <dataField name="Count of Grade" fld="1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9D2886DD-FC22-417B-98D9-2CCBA1F935BD}" name="PivotTable4" cacheId="67"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136:C138" firstHeaderRow="1" firstDataRow="2" firstDataCol="1"/>
  <pivotFields count="22">
    <pivotField numFmtId="22" showAll="0"/>
    <pivotField showAll="0">
      <items count="6">
        <item m="1" x="2"/>
        <item m="1" x="4"/>
        <item m="1" x="1"/>
        <item m="1" x="3"/>
        <item x="0"/>
        <item t="default"/>
      </items>
    </pivotField>
    <pivotField showAll="0"/>
    <pivotField showAll="0">
      <items count="4">
        <item m="1" x="2"/>
        <item m="1" x="1"/>
        <item x="0"/>
        <item t="default"/>
      </items>
    </pivotField>
    <pivotField showAll="0"/>
    <pivotField showAll="0"/>
    <pivotField showAll="0"/>
    <pivotField axis="axisCol" dataField="1" showAll="0">
      <items count="4">
        <item m="1" x="1"/>
        <item m="1" x="2"/>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Items count="1">
    <i/>
  </rowItems>
  <colFields count="1">
    <field x="7"/>
  </colFields>
  <colItems count="2">
    <i>
      <x v="2"/>
    </i>
    <i t="grand">
      <x/>
    </i>
  </colItems>
  <dataFields count="1">
    <dataField name="Count of Race" fld="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345AF53A-78EB-47D3-8F84-BAB466B45415}" name="PivotTable3" cacheId="67"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111:C113" firstHeaderRow="1" firstDataRow="2" firstDataCol="1"/>
  <pivotFields count="22">
    <pivotField numFmtId="22" showAll="0"/>
    <pivotField showAll="0">
      <items count="6">
        <item m="1" x="2"/>
        <item m="1" x="4"/>
        <item m="1" x="1"/>
        <item m="1" x="3"/>
        <item x="0"/>
        <item t="default"/>
      </items>
    </pivotField>
    <pivotField showAll="0"/>
    <pivotField showAll="0">
      <items count="4">
        <item m="1" x="2"/>
        <item m="1" x="1"/>
        <item x="0"/>
        <item t="default"/>
      </items>
    </pivotField>
    <pivotField showAll="0"/>
    <pivotField showAll="0"/>
    <pivotField axis="axisCol" dataField="1" showAll="0">
      <items count="4">
        <item m="1" x="2"/>
        <item m="1"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Items count="1">
    <i/>
  </rowItems>
  <colFields count="1">
    <field x="6"/>
  </colFields>
  <colItems count="2">
    <i>
      <x v="2"/>
    </i>
    <i t="grand">
      <x/>
    </i>
  </colItems>
  <dataFields count="1">
    <dataField name="Count of Ethnicity" fld="6"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3.xml><?xml version="1.0" encoding="utf-8"?>
<pivotTableDefinition xmlns="http://schemas.openxmlformats.org/spreadsheetml/2006/main" xmlns:mc="http://schemas.openxmlformats.org/markup-compatibility/2006" xmlns:xr="http://schemas.microsoft.com/office/spreadsheetml/2014/revision" mc:Ignorable="xr" xr:uid="{F9A1F451-9CB0-417F-833C-0A93A7465CF5}" name="PivotTable2" cacheId="67"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86:C88" firstHeaderRow="1" firstDataRow="2" firstDataCol="1"/>
  <pivotFields count="22">
    <pivotField numFmtId="22" showAll="0"/>
    <pivotField showAll="0">
      <items count="6">
        <item m="1" x="2"/>
        <item m="1" x="4"/>
        <item m="1" x="1"/>
        <item m="1" x="3"/>
        <item x="0"/>
        <item t="default"/>
      </items>
    </pivotField>
    <pivotField showAll="0"/>
    <pivotField showAll="0">
      <items count="4">
        <item m="1" x="2"/>
        <item m="1" x="1"/>
        <item x="0"/>
        <item t="default"/>
      </items>
    </pivotField>
    <pivotField showAll="0"/>
    <pivotField axis="axisCol" dataField="1" showAll="0">
      <items count="3">
        <item m="1"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Items count="1">
    <i/>
  </rowItems>
  <colFields count="1">
    <field x="5"/>
  </colFields>
  <colItems count="2">
    <i>
      <x v="1"/>
    </i>
    <i t="grand">
      <x/>
    </i>
  </colItems>
  <dataFields count="1">
    <dataField name="Count of Sexual Preference" fld="5"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4.xml><?xml version="1.0" encoding="utf-8"?>
<pivotTableDefinition xmlns="http://schemas.openxmlformats.org/spreadsheetml/2006/main" xmlns:mc="http://schemas.openxmlformats.org/markup-compatibility/2006" xmlns:xr="http://schemas.microsoft.com/office/spreadsheetml/2014/revision" mc:Ignorable="xr" xr:uid="{C708EF9F-7067-4CFA-A106-710E0EF97AE3}" name="PivotTable18" cacheId="67"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10:C12" firstHeaderRow="1" firstDataRow="2" firstDataCol="1"/>
  <pivotFields count="22">
    <pivotField numFmtId="22" showAll="0"/>
    <pivotField showAll="0"/>
    <pivotField showAll="0"/>
    <pivotField showAll="0"/>
    <pivotField showAll="0"/>
    <pivotField axis="axisCol" dataField="1" showAll="0">
      <items count="3">
        <item m="1"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Items count="1">
    <i/>
  </rowItems>
  <colFields count="1">
    <field x="5"/>
  </colFields>
  <colItems count="2">
    <i>
      <x v="1"/>
    </i>
    <i t="grand">
      <x/>
    </i>
  </colItems>
  <dataFields count="1">
    <dataField name="Count of Sexual Preference" fld="5"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5.xml><?xml version="1.0" encoding="utf-8"?>
<pivotTableDefinition xmlns="http://schemas.openxmlformats.org/spreadsheetml/2006/main" xmlns:mc="http://schemas.openxmlformats.org/markup-compatibility/2006" xmlns:xr="http://schemas.microsoft.com/office/spreadsheetml/2014/revision" mc:Ignorable="xr" xr:uid="{4E4CE5BF-BD91-4470-A2A2-433B76296D69}" name="PivotTable13" cacheId="67"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C5" firstHeaderRow="1" firstDataRow="2" firstDataCol="1"/>
  <pivotFields count="22">
    <pivotField numFmtId="22" showAll="0"/>
    <pivotField showAll="0"/>
    <pivotField showAll="0"/>
    <pivotField showAll="0"/>
    <pivotField axis="axisCol" dataField="1" showAll="0">
      <items count="3">
        <item m="1"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Items count="1">
    <i/>
  </rowItems>
  <colFields count="1">
    <field x="4"/>
  </colFields>
  <colItems count="2">
    <i>
      <x v="1"/>
    </i>
    <i t="grand">
      <x/>
    </i>
  </colItems>
  <dataFields count="1">
    <dataField name="Count of Gender" fld="4"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6.xml><?xml version="1.0" encoding="utf-8"?>
<pivotTableDefinition xmlns="http://schemas.openxmlformats.org/spreadsheetml/2006/main" xmlns:mc="http://schemas.openxmlformats.org/markup-compatibility/2006" xmlns:xr="http://schemas.microsoft.com/office/spreadsheetml/2014/revision" mc:Ignorable="xr" xr:uid="{AF688297-41C3-4B58-BCB6-0C17EC5A762C}" name="PivotTable21" cacheId="67"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0:C32" firstHeaderRow="1" firstDataRow="2" firstDataCol="1"/>
  <pivotFields count="22">
    <pivotField numFmtId="22" showAll="0"/>
    <pivotField showAll="0"/>
    <pivotField showAll="0"/>
    <pivotField showAll="0"/>
    <pivotField showAll="0"/>
    <pivotField showAll="0"/>
    <pivotField showAll="0"/>
    <pivotField showAll="0"/>
    <pivotField showAll="0"/>
    <pivotField showAll="0"/>
    <pivotField axis="axisCol" dataField="1" showAll="0">
      <items count="4">
        <item m="1" x="2"/>
        <item m="1" x="1"/>
        <item x="0"/>
        <item t="default"/>
      </items>
    </pivotField>
    <pivotField showAll="0"/>
    <pivotField showAll="0"/>
    <pivotField showAll="0"/>
    <pivotField showAll="0"/>
    <pivotField showAll="0"/>
    <pivotField showAll="0"/>
    <pivotField showAll="0"/>
    <pivotField showAll="0"/>
    <pivotField showAll="0"/>
    <pivotField showAll="0"/>
    <pivotField showAll="0"/>
  </pivotFields>
  <rowItems count="1">
    <i/>
  </rowItems>
  <colFields count="1">
    <field x="10"/>
  </colFields>
  <colItems count="2">
    <i>
      <x v="2"/>
    </i>
    <i t="grand">
      <x/>
    </i>
  </colItems>
  <dataFields count="1">
    <dataField name="Count of Grade" fld="1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7.xml><?xml version="1.0" encoding="utf-8"?>
<pivotTableDefinition xmlns="http://schemas.openxmlformats.org/spreadsheetml/2006/main" xmlns:mc="http://schemas.openxmlformats.org/markup-compatibility/2006" xmlns:xr="http://schemas.microsoft.com/office/spreadsheetml/2014/revision" mc:Ignorable="xr" xr:uid="{A997DDF4-7BDD-4FEE-A745-A07D3CAF1E0B}" name="PivotTable20" cacheId="67"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23:C25" firstHeaderRow="1" firstDataRow="2" firstDataCol="1"/>
  <pivotFields count="22">
    <pivotField numFmtId="22" showAll="0"/>
    <pivotField showAll="0"/>
    <pivotField showAll="0"/>
    <pivotField showAll="0"/>
    <pivotField showAll="0"/>
    <pivotField showAll="0"/>
    <pivotField showAll="0"/>
    <pivotField axis="axisCol" dataField="1" showAll="0">
      <items count="4">
        <item m="1" x="1"/>
        <item m="1" x="2"/>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Items count="1">
    <i/>
  </rowItems>
  <colFields count="1">
    <field x="7"/>
  </colFields>
  <colItems count="2">
    <i>
      <x v="2"/>
    </i>
    <i t="grand">
      <x/>
    </i>
  </colItems>
  <dataFields count="1">
    <dataField name="Count of Race" fld="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8.xml><?xml version="1.0" encoding="utf-8"?>
<pivotTableDefinition xmlns="http://schemas.openxmlformats.org/spreadsheetml/2006/main" xmlns:mc="http://schemas.openxmlformats.org/markup-compatibility/2006" xmlns:xr="http://schemas.microsoft.com/office/spreadsheetml/2014/revision" mc:Ignorable="xr" xr:uid="{076A52AA-5A2B-4B33-8F68-AD5758F14BC4}" name="PivotTable19" cacheId="67"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17:C19" firstHeaderRow="1" firstDataRow="2" firstDataCol="1"/>
  <pivotFields count="22">
    <pivotField numFmtId="22" showAll="0"/>
    <pivotField showAll="0"/>
    <pivotField showAll="0"/>
    <pivotField showAll="0"/>
    <pivotField showAll="0"/>
    <pivotField showAll="0"/>
    <pivotField axis="axisCol" dataField="1" showAll="0">
      <items count="4">
        <item m="1" x="2"/>
        <item m="1"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Items count="1">
    <i/>
  </rowItems>
  <colFields count="1">
    <field x="6"/>
  </colFields>
  <colItems count="2">
    <i>
      <x v="2"/>
    </i>
    <i t="grand">
      <x/>
    </i>
  </colItems>
  <dataFields count="1">
    <dataField name="Count of Ethnicity" fld="6"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9.xml><?xml version="1.0" encoding="utf-8"?>
<pivotTableDefinition xmlns="http://schemas.openxmlformats.org/spreadsheetml/2006/main" xmlns:mc="http://schemas.openxmlformats.org/markup-compatibility/2006" xmlns:xr="http://schemas.microsoft.com/office/spreadsheetml/2014/revision" mc:Ignorable="xr" xr:uid="{9CC3CA3B-988B-4EA0-898F-F85BE7B9DC21}" name="PivotTable2" cacheId="67" dataOnRows="1" dataPosition="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6">
  <location ref="A3:B36" firstHeaderRow="1" firstDataRow="1" firstDataCol="1"/>
  <pivotFields count="22">
    <pivotField numFmtId="22" showAll="0"/>
    <pivotField showAll="0">
      <items count="6">
        <item m="1" x="2"/>
        <item m="1" x="4"/>
        <item m="1" x="1"/>
        <item m="1" x="3"/>
        <item x="0"/>
        <item t="default"/>
      </items>
    </pivotField>
    <pivotField showAll="0"/>
    <pivotField showAll="0">
      <items count="4">
        <item m="1" x="2"/>
        <item m="1" x="1"/>
        <item x="0"/>
        <item t="default"/>
      </items>
    </pivotField>
    <pivotField axis="axisRow" showAll="0">
      <items count="3">
        <item m="1" x="1"/>
        <item x="0"/>
        <item t="default"/>
      </items>
    </pivotField>
    <pivotField showAll="0"/>
    <pivotField showAll="0"/>
    <pivotField showAll="0"/>
    <pivotField showAll="0"/>
    <pivotField showAll="0"/>
    <pivotField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s>
  <rowFields count="2">
    <field x="-2"/>
    <field x="4"/>
  </rowFields>
  <rowItems count="33">
    <i>
      <x/>
    </i>
    <i r="1">
      <x v="1"/>
    </i>
    <i i="1">
      <x v="1"/>
    </i>
    <i r="1" i="1">
      <x v="1"/>
    </i>
    <i i="2">
      <x v="2"/>
    </i>
    <i r="1" i="2">
      <x v="1"/>
    </i>
    <i i="3">
      <x v="3"/>
    </i>
    <i r="1" i="3">
      <x v="1"/>
    </i>
    <i i="4">
      <x v="4"/>
    </i>
    <i r="1" i="4">
      <x v="1"/>
    </i>
    <i i="5">
      <x v="5"/>
    </i>
    <i r="1" i="5">
      <x v="1"/>
    </i>
    <i i="6">
      <x v="6"/>
    </i>
    <i r="1" i="6">
      <x v="1"/>
    </i>
    <i i="7">
      <x v="7"/>
    </i>
    <i r="1" i="7">
      <x v="1"/>
    </i>
    <i i="8">
      <x v="8"/>
    </i>
    <i r="1" i="8">
      <x v="1"/>
    </i>
    <i i="9">
      <x v="9"/>
    </i>
    <i r="1" i="9">
      <x v="1"/>
    </i>
    <i i="10">
      <x v="10"/>
    </i>
    <i r="1" i="10">
      <x v="1"/>
    </i>
    <i t="grand">
      <x/>
    </i>
    <i t="grand" i="1">
      <x/>
    </i>
    <i t="grand" i="2">
      <x/>
    </i>
    <i t="grand" i="3">
      <x/>
    </i>
    <i t="grand" i="4">
      <x/>
    </i>
    <i t="grand" i="5">
      <x/>
    </i>
    <i t="grand" i="6">
      <x/>
    </i>
    <i t="grand" i="7">
      <x/>
    </i>
    <i t="grand" i="8">
      <x/>
    </i>
    <i t="grand" i="9">
      <x/>
    </i>
    <i t="grand" i="10">
      <x/>
    </i>
  </rowItems>
  <colItems count="1">
    <i/>
  </colItems>
  <dataFields count="11">
    <dataField name=" 1. I like school (merged)." fld="11" subtotal="average" baseField="0" baseItem="0"/>
    <dataField name=" 2. I feel successful at school (merged)." fld="12" subtotal="average" baseField="0" baseItem="0"/>
    <dataField name=" 3. I feel my school has high standards for achievement (merged)." fld="13" subtotal="average" baseField="0" baseItem="0"/>
    <dataField name=" 4. My school sets clear rules for behavior (merged)." fld="14" subtotal="average" baseField="0" baseItem="0"/>
    <dataField name=" 5. Teachers treat me with respect (merged)." fld="15" subtotal="average" baseField="0" baseItem="0"/>
    <dataField name=" 6. The behaviors in my class allow the teachers to teach (merged)." fld="16" subtotal="average" baseField="0" baseItem="0"/>
    <dataField name=" 7. Students are frequently recognized for good behavior (merged)." fld="17" subtotal="average" baseField="0" baseItem="0"/>
    <dataField name=" 8. School is a place at which I feel safe (merged)." fld="18" subtotal="average" baseField="0" baseItem="0"/>
    <dataField name=" 9. I know an adult at school that I can talk with if I need help (merged)." fld="19" subtotal="average" baseField="0" baseItem="0"/>
    <dataField name=" 10. Adults at my school ask for my opinions about decisions that affect me (merged)" fld="20" subtotal="average" baseField="0" baseItem="0"/>
    <dataField name=" 11. Adults at my school listen to and respect my input about decisions that affect me (merged)." fld="21" subtotal="average" baseField="0" baseItem="0"/>
  </dataFields>
  <conditionalFormats count="33">
    <conditionalFormat scope="data" priority="33">
      <pivotAreas count="1">
        <pivotArea outline="0" fieldPosition="0">
          <references count="1">
            <reference field="4294967294" count="1" selected="0">
              <x v="0"/>
            </reference>
          </references>
        </pivotArea>
      </pivotAreas>
    </conditionalFormat>
    <conditionalFormat scope="data" priority="32">
      <pivotAreas count="1">
        <pivotArea outline="0" fieldPosition="0">
          <references count="1">
            <reference field="4294967294" count="1" selected="0">
              <x v="0"/>
            </reference>
          </references>
        </pivotArea>
      </pivotAreas>
    </conditionalFormat>
    <conditionalFormat scope="data" priority="31">
      <pivotAreas count="1">
        <pivotArea outline="0" fieldPosition="0">
          <references count="1">
            <reference field="4294967294" count="1" selected="0">
              <x v="0"/>
            </reference>
          </references>
        </pivotArea>
      </pivotAreas>
    </conditionalFormat>
    <conditionalFormat scope="data" priority="30">
      <pivotAreas count="1">
        <pivotArea outline="0" fieldPosition="0">
          <references count="1">
            <reference field="4294967294" count="1" selected="0">
              <x v="1"/>
            </reference>
          </references>
        </pivotArea>
      </pivotAreas>
    </conditionalFormat>
    <conditionalFormat scope="data" priority="29">
      <pivotAreas count="1">
        <pivotArea outline="0" fieldPosition="0">
          <references count="1">
            <reference field="4294967294" count="1" selected="0">
              <x v="1"/>
            </reference>
          </references>
        </pivotArea>
      </pivotAreas>
    </conditionalFormat>
    <conditionalFormat scope="data" priority="28">
      <pivotAreas count="1">
        <pivotArea outline="0" fieldPosition="0">
          <references count="1">
            <reference field="4294967294" count="1" selected="0">
              <x v="1"/>
            </reference>
          </references>
        </pivotArea>
      </pivotAreas>
    </conditionalFormat>
    <conditionalFormat scope="data" priority="27">
      <pivotAreas count="1">
        <pivotArea outline="0" fieldPosition="0">
          <references count="1">
            <reference field="4294967294" count="1" selected="0">
              <x v="2"/>
            </reference>
          </references>
        </pivotArea>
      </pivotAreas>
    </conditionalFormat>
    <conditionalFormat scope="data" priority="26">
      <pivotAreas count="1">
        <pivotArea outline="0" fieldPosition="0">
          <references count="1">
            <reference field="4294967294" count="1" selected="0">
              <x v="2"/>
            </reference>
          </references>
        </pivotArea>
      </pivotAreas>
    </conditionalFormat>
    <conditionalFormat scope="data" priority="25">
      <pivotAreas count="1">
        <pivotArea outline="0" fieldPosition="0">
          <references count="1">
            <reference field="4294967294" count="1" selected="0">
              <x v="2"/>
            </reference>
          </references>
        </pivotArea>
      </pivotAreas>
    </conditionalFormat>
    <conditionalFormat scope="data" priority="24">
      <pivotAreas count="1">
        <pivotArea outline="0" fieldPosition="0">
          <references count="1">
            <reference field="4294967294" count="1" selected="0">
              <x v="3"/>
            </reference>
          </references>
        </pivotArea>
      </pivotAreas>
    </conditionalFormat>
    <conditionalFormat scope="data" priority="23">
      <pivotAreas count="1">
        <pivotArea outline="0" fieldPosition="0">
          <references count="1">
            <reference field="4294967294" count="1" selected="0">
              <x v="3"/>
            </reference>
          </references>
        </pivotArea>
      </pivotAreas>
    </conditionalFormat>
    <conditionalFormat scope="data" priority="22">
      <pivotAreas count="1">
        <pivotArea outline="0" fieldPosition="0">
          <references count="1">
            <reference field="4294967294" count="1" selected="0">
              <x v="3"/>
            </reference>
          </references>
        </pivotArea>
      </pivotAreas>
    </conditionalFormat>
    <conditionalFormat scope="data" priority="21">
      <pivotAreas count="1">
        <pivotArea outline="0" fieldPosition="0">
          <references count="1">
            <reference field="4294967294" count="1" selected="0">
              <x v="4"/>
            </reference>
          </references>
        </pivotArea>
      </pivotAreas>
    </conditionalFormat>
    <conditionalFormat scope="data" priority="20">
      <pivotAreas count="1">
        <pivotArea outline="0" fieldPosition="0">
          <references count="1">
            <reference field="4294967294" count="1" selected="0">
              <x v="4"/>
            </reference>
          </references>
        </pivotArea>
      </pivotAreas>
    </conditionalFormat>
    <conditionalFormat scope="data" priority="19">
      <pivotAreas count="1">
        <pivotArea outline="0" fieldPosition="0">
          <references count="1">
            <reference field="4294967294" count="1" selected="0">
              <x v="4"/>
            </reference>
          </references>
        </pivotArea>
      </pivotAreas>
    </conditionalFormat>
    <conditionalFormat scope="data" priority="18">
      <pivotAreas count="1">
        <pivotArea outline="0" fieldPosition="0">
          <references count="1">
            <reference field="4294967294" count="1" selected="0">
              <x v="5"/>
            </reference>
          </references>
        </pivotArea>
      </pivotAreas>
    </conditionalFormat>
    <conditionalFormat scope="data" priority="17">
      <pivotAreas count="1">
        <pivotArea outline="0" fieldPosition="0">
          <references count="1">
            <reference field="4294967294" count="1" selected="0">
              <x v="5"/>
            </reference>
          </references>
        </pivotArea>
      </pivotAreas>
    </conditionalFormat>
    <conditionalFormat scope="data" priority="16">
      <pivotAreas count="1">
        <pivotArea outline="0" fieldPosition="0">
          <references count="1">
            <reference field="4294967294" count="1" selected="0">
              <x v="5"/>
            </reference>
          </references>
        </pivotArea>
      </pivotAreas>
    </conditionalFormat>
    <conditionalFormat scope="data" priority="15">
      <pivotAreas count="1">
        <pivotArea outline="0" fieldPosition="0">
          <references count="1">
            <reference field="4294967294" count="1" selected="0">
              <x v="6"/>
            </reference>
          </references>
        </pivotArea>
      </pivotAreas>
    </conditionalFormat>
    <conditionalFormat scope="data" priority="14">
      <pivotAreas count="1">
        <pivotArea outline="0" fieldPosition="0">
          <references count="1">
            <reference field="4294967294" count="1" selected="0">
              <x v="6"/>
            </reference>
          </references>
        </pivotArea>
      </pivotAreas>
    </conditionalFormat>
    <conditionalFormat scope="data" priority="13">
      <pivotAreas count="1">
        <pivotArea outline="0" fieldPosition="0">
          <references count="1">
            <reference field="4294967294" count="1" selected="0">
              <x v="6"/>
            </reference>
          </references>
        </pivotArea>
      </pivotAreas>
    </conditionalFormat>
    <conditionalFormat scope="data" priority="12">
      <pivotAreas count="1">
        <pivotArea outline="0" fieldPosition="0">
          <references count="1">
            <reference field="4294967294" count="1" selected="0">
              <x v="7"/>
            </reference>
          </references>
        </pivotArea>
      </pivotAreas>
    </conditionalFormat>
    <conditionalFormat scope="data" priority="11">
      <pivotAreas count="1">
        <pivotArea outline="0" fieldPosition="0">
          <references count="1">
            <reference field="4294967294" count="1" selected="0">
              <x v="7"/>
            </reference>
          </references>
        </pivotArea>
      </pivotAreas>
    </conditionalFormat>
    <conditionalFormat scope="data" priority="10">
      <pivotAreas count="1">
        <pivotArea outline="0" fieldPosition="0">
          <references count="1">
            <reference field="4294967294" count="1" selected="0">
              <x v="7"/>
            </reference>
          </references>
        </pivotArea>
      </pivotAreas>
    </conditionalFormat>
    <conditionalFormat scope="data" priority="9">
      <pivotAreas count="1">
        <pivotArea outline="0" fieldPosition="0">
          <references count="1">
            <reference field="4294967294" count="1" selected="0">
              <x v="8"/>
            </reference>
          </references>
        </pivotArea>
      </pivotAreas>
    </conditionalFormat>
    <conditionalFormat scope="data" priority="8">
      <pivotAreas count="1">
        <pivotArea outline="0" fieldPosition="0">
          <references count="1">
            <reference field="4294967294" count="1" selected="0">
              <x v="8"/>
            </reference>
          </references>
        </pivotArea>
      </pivotAreas>
    </conditionalFormat>
    <conditionalFormat scope="data" priority="7">
      <pivotAreas count="1">
        <pivotArea outline="0" fieldPosition="0">
          <references count="1">
            <reference field="4294967294" count="1" selected="0">
              <x v="8"/>
            </reference>
          </references>
        </pivotArea>
      </pivotAreas>
    </conditionalFormat>
    <conditionalFormat scope="data" priority="6">
      <pivotAreas count="1">
        <pivotArea outline="0" fieldPosition="0">
          <references count="1">
            <reference field="4294967294" count="1" selected="0">
              <x v="9"/>
            </reference>
          </references>
        </pivotArea>
      </pivotAreas>
    </conditionalFormat>
    <conditionalFormat scope="data" priority="5">
      <pivotAreas count="1">
        <pivotArea outline="0" fieldPosition="0">
          <references count="1">
            <reference field="4294967294" count="1" selected="0">
              <x v="9"/>
            </reference>
          </references>
        </pivotArea>
      </pivotAreas>
    </conditionalFormat>
    <conditionalFormat scope="data" priority="4">
      <pivotAreas count="1">
        <pivotArea outline="0" fieldPosition="0">
          <references count="1">
            <reference field="4294967294" count="1" selected="0">
              <x v="9"/>
            </reference>
          </references>
        </pivotArea>
      </pivotAreas>
    </conditionalFormat>
    <conditionalFormat scope="data" priority="3">
      <pivotAreas count="1">
        <pivotArea outline="0" fieldPosition="0">
          <references count="1">
            <reference field="4294967294" count="1" selected="0">
              <x v="10"/>
            </reference>
          </references>
        </pivotArea>
      </pivotAreas>
    </conditionalFormat>
    <conditionalFormat scope="data" priority="2">
      <pivotAreas count="1">
        <pivotArea outline="0" fieldPosition="0">
          <references count="1">
            <reference field="4294967294" count="1" selected="0">
              <x v="10"/>
            </reference>
          </references>
        </pivotArea>
      </pivotAreas>
    </conditionalFormat>
    <conditionalFormat scope="data" priority="1">
      <pivotAreas count="1">
        <pivotArea outline="0" fieldPosition="0">
          <references count="1">
            <reference field="4294967294" count="1" selected="0">
              <x v="10"/>
            </reference>
          </references>
        </pivotArea>
      </pivotAreas>
    </conditionalFormat>
  </conditionalFormats>
  <chartFormats count="3">
    <chartFormat chart="5" format="13" series="1">
      <pivotArea type="data" outline="0" fieldPosition="0">
        <references count="1">
          <reference field="4294967294" count="1" selected="0">
            <x v="0"/>
          </reference>
        </references>
      </pivotArea>
    </chartFormat>
    <chartFormat chart="5" format="14">
      <pivotArea type="data" outline="0" fieldPosition="0">
        <references count="2">
          <reference field="4294967294" count="1" selected="0">
            <x v="9"/>
          </reference>
          <reference field="4" count="1" selected="0">
            <x v="0"/>
          </reference>
        </references>
      </pivotArea>
    </chartFormat>
    <chartFormat chart="5" format="15">
      <pivotArea type="data" outline="0" fieldPosition="0">
        <references count="2">
          <reference field="4294967294" count="1" selected="0">
            <x v="10"/>
          </reference>
          <reference field="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9E0609D3-11CF-4C85-A561-AF11EE82EEFC}" name="PivotTable11" cacheId="67" applyNumberFormats="0" applyBorderFormats="0" applyFontFormats="0" applyPatternFormats="0" applyAlignmentFormats="0" applyWidthHeightFormats="1" dataCaption="Values" updatedVersion="8" minRefreshableVersion="3" useAutoFormatting="1" rowGrandTotals="0" colGrandTotals="0" itemPrintTitles="1" createdVersion="8" indent="0" outline="1" outlineData="1" multipleFieldFilters="0">
  <location ref="A3:A4" firstHeaderRow="1" firstDataRow="2" firstDataCol="0"/>
  <pivotFields count="22">
    <pivotField numFmtId="22" showAll="0"/>
    <pivotField axis="axisCol" showAll="0">
      <items count="6">
        <item m="1" x="1"/>
        <item m="1" x="3"/>
        <item x="0"/>
        <item m="1" x="4"/>
        <item m="1" x="2"/>
        <item t="default"/>
      </items>
    </pivotField>
    <pivotField showAll="0"/>
    <pivotField showAll="0">
      <items count="4">
        <item m="1" x="2"/>
        <item m="1"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Items count="1">
    <i/>
  </rowItems>
  <colFields count="1">
    <field x="1"/>
  </colFields>
  <colItems count="1">
    <i>
      <x v="2"/>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0.xml><?xml version="1.0" encoding="utf-8"?>
<pivotTableDefinition xmlns="http://schemas.openxmlformats.org/spreadsheetml/2006/main" xmlns:mc="http://schemas.openxmlformats.org/markup-compatibility/2006" xmlns:xr="http://schemas.microsoft.com/office/spreadsheetml/2014/revision" mc:Ignorable="xr" xr:uid="{F9250CB0-090A-4979-A49D-EB2CE37D1EFF}" name="PivotTable4" cacheId="67" dataOnRows="1" dataPosition="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4">
  <location ref="A3:B36" firstHeaderRow="1" firstDataRow="1" firstDataCol="1"/>
  <pivotFields count="22">
    <pivotField numFmtId="22" showAll="0"/>
    <pivotField showAll="0">
      <items count="6">
        <item m="1" x="2"/>
        <item m="1" x="4"/>
        <item m="1" x="1"/>
        <item m="1" x="3"/>
        <item x="0"/>
        <item t="default"/>
      </items>
    </pivotField>
    <pivotField showAll="0"/>
    <pivotField showAll="0">
      <items count="4">
        <item m="1" x="2"/>
        <item m="1" x="1"/>
        <item x="0"/>
        <item t="default"/>
      </items>
    </pivotField>
    <pivotField showAll="0"/>
    <pivotField axis="axisRow" showAll="0">
      <items count="3">
        <item m="1" x="1"/>
        <item x="0"/>
        <item t="default"/>
      </items>
    </pivotField>
    <pivotField showAll="0"/>
    <pivotField showAll="0"/>
    <pivotField showAll="0"/>
    <pivotField showAll="0"/>
    <pivotField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s>
  <rowFields count="2">
    <field x="-2"/>
    <field x="5"/>
  </rowFields>
  <rowItems count="33">
    <i>
      <x/>
    </i>
    <i r="1">
      <x v="1"/>
    </i>
    <i i="1">
      <x v="1"/>
    </i>
    <i r="1" i="1">
      <x v="1"/>
    </i>
    <i i="2">
      <x v="2"/>
    </i>
    <i r="1" i="2">
      <x v="1"/>
    </i>
    <i i="3">
      <x v="3"/>
    </i>
    <i r="1" i="3">
      <x v="1"/>
    </i>
    <i i="4">
      <x v="4"/>
    </i>
    <i r="1" i="4">
      <x v="1"/>
    </i>
    <i i="5">
      <x v="5"/>
    </i>
    <i r="1" i="5">
      <x v="1"/>
    </i>
    <i i="6">
      <x v="6"/>
    </i>
    <i r="1" i="6">
      <x v="1"/>
    </i>
    <i i="7">
      <x v="7"/>
    </i>
    <i r="1" i="7">
      <x v="1"/>
    </i>
    <i i="8">
      <x v="8"/>
    </i>
    <i r="1" i="8">
      <x v="1"/>
    </i>
    <i i="9">
      <x v="9"/>
    </i>
    <i r="1" i="9">
      <x v="1"/>
    </i>
    <i i="10">
      <x v="10"/>
    </i>
    <i r="1" i="10">
      <x v="1"/>
    </i>
    <i t="grand">
      <x/>
    </i>
    <i t="grand" i="1">
      <x/>
    </i>
    <i t="grand" i="2">
      <x/>
    </i>
    <i t="grand" i="3">
      <x/>
    </i>
    <i t="grand" i="4">
      <x/>
    </i>
    <i t="grand" i="5">
      <x/>
    </i>
    <i t="grand" i="6">
      <x/>
    </i>
    <i t="grand" i="7">
      <x/>
    </i>
    <i t="grand" i="8">
      <x/>
    </i>
    <i t="grand" i="9">
      <x/>
    </i>
    <i t="grand" i="10">
      <x/>
    </i>
  </rowItems>
  <colItems count="1">
    <i/>
  </colItems>
  <dataFields count="11">
    <dataField name=" 1. I like school (merged)." fld="11" subtotal="average" baseField="0" baseItem="0"/>
    <dataField name=" 2. I feel successful at school (merged)." fld="12" subtotal="average" baseField="0" baseItem="0"/>
    <dataField name=" 3. I feel my school has high standards for achievement (merged)." fld="13" subtotal="average" baseField="0" baseItem="0"/>
    <dataField name=" 4. My school sets clear rules for behavior (merged)." fld="14" subtotal="average" baseField="0" baseItem="0"/>
    <dataField name=" 5. Teachers treat me with respect (merged)." fld="15" subtotal="average" baseField="0" baseItem="0"/>
    <dataField name=" 6. The behaviors in my class allow the teachers to teach (merged)." fld="16" subtotal="average" baseField="0" baseItem="0"/>
    <dataField name=" 7. Students are frequently recognized for good behavior (merged)." fld="17" subtotal="average" baseField="0" baseItem="0"/>
    <dataField name=" 8. School is a place at which I feel safe (merged)." fld="18" subtotal="average" baseField="0" baseItem="0"/>
    <dataField name=" 9. I know an adult at school that I can talk with if I need help (merged)." fld="19" subtotal="average" baseField="0" baseItem="0"/>
    <dataField name=" 10. Adults at my school ask for my opinions about decisions that affect me (merged)" fld="20" subtotal="average" baseField="0" baseItem="0"/>
    <dataField name=" 11. Adults at my school listen to and respect my input about decisions that affect me (merged)." fld="21" subtotal="average" baseField="0" baseItem="0"/>
  </dataFields>
  <conditionalFormats count="33">
    <conditionalFormat scope="data" priority="33">
      <pivotAreas count="1">
        <pivotArea outline="0" fieldPosition="0">
          <references count="1">
            <reference field="4294967294" count="1" selected="0">
              <x v="0"/>
            </reference>
          </references>
        </pivotArea>
      </pivotAreas>
    </conditionalFormat>
    <conditionalFormat scope="data" priority="32">
      <pivotAreas count="1">
        <pivotArea outline="0" fieldPosition="0">
          <references count="1">
            <reference field="4294967294" count="1" selected="0">
              <x v="0"/>
            </reference>
          </references>
        </pivotArea>
      </pivotAreas>
    </conditionalFormat>
    <conditionalFormat scope="data" priority="31">
      <pivotAreas count="1">
        <pivotArea outline="0" fieldPosition="0">
          <references count="1">
            <reference field="4294967294" count="1" selected="0">
              <x v="0"/>
            </reference>
          </references>
        </pivotArea>
      </pivotAreas>
    </conditionalFormat>
    <conditionalFormat scope="data" priority="30">
      <pivotAreas count="1">
        <pivotArea outline="0" fieldPosition="0">
          <references count="1">
            <reference field="4294967294" count="1" selected="0">
              <x v="1"/>
            </reference>
          </references>
        </pivotArea>
      </pivotAreas>
    </conditionalFormat>
    <conditionalFormat scope="data" priority="29">
      <pivotAreas count="1">
        <pivotArea outline="0" fieldPosition="0">
          <references count="1">
            <reference field="4294967294" count="1" selected="0">
              <x v="1"/>
            </reference>
          </references>
        </pivotArea>
      </pivotAreas>
    </conditionalFormat>
    <conditionalFormat scope="data" priority="28">
      <pivotAreas count="1">
        <pivotArea outline="0" fieldPosition="0">
          <references count="1">
            <reference field="4294967294" count="1" selected="0">
              <x v="1"/>
            </reference>
          </references>
        </pivotArea>
      </pivotAreas>
    </conditionalFormat>
    <conditionalFormat scope="data" priority="27">
      <pivotAreas count="1">
        <pivotArea outline="0" fieldPosition="0">
          <references count="1">
            <reference field="4294967294" count="1" selected="0">
              <x v="2"/>
            </reference>
          </references>
        </pivotArea>
      </pivotAreas>
    </conditionalFormat>
    <conditionalFormat scope="data" priority="26">
      <pivotAreas count="1">
        <pivotArea outline="0" fieldPosition="0">
          <references count="1">
            <reference field="4294967294" count="1" selected="0">
              <x v="2"/>
            </reference>
          </references>
        </pivotArea>
      </pivotAreas>
    </conditionalFormat>
    <conditionalFormat scope="data" priority="25">
      <pivotAreas count="1">
        <pivotArea outline="0" fieldPosition="0">
          <references count="1">
            <reference field="4294967294" count="1" selected="0">
              <x v="2"/>
            </reference>
          </references>
        </pivotArea>
      </pivotAreas>
    </conditionalFormat>
    <conditionalFormat scope="data" priority="24">
      <pivotAreas count="1">
        <pivotArea outline="0" fieldPosition="0">
          <references count="1">
            <reference field="4294967294" count="1" selected="0">
              <x v="3"/>
            </reference>
          </references>
        </pivotArea>
      </pivotAreas>
    </conditionalFormat>
    <conditionalFormat scope="data" priority="23">
      <pivotAreas count="1">
        <pivotArea outline="0" fieldPosition="0">
          <references count="1">
            <reference field="4294967294" count="1" selected="0">
              <x v="3"/>
            </reference>
          </references>
        </pivotArea>
      </pivotAreas>
    </conditionalFormat>
    <conditionalFormat scope="data" priority="22">
      <pivotAreas count="1">
        <pivotArea outline="0" fieldPosition="0">
          <references count="1">
            <reference field="4294967294" count="1" selected="0">
              <x v="3"/>
            </reference>
          </references>
        </pivotArea>
      </pivotAreas>
    </conditionalFormat>
    <conditionalFormat scope="data" priority="21">
      <pivotAreas count="1">
        <pivotArea outline="0" fieldPosition="0">
          <references count="1">
            <reference field="4294967294" count="1" selected="0">
              <x v="4"/>
            </reference>
          </references>
        </pivotArea>
      </pivotAreas>
    </conditionalFormat>
    <conditionalFormat scope="data" priority="20">
      <pivotAreas count="1">
        <pivotArea outline="0" fieldPosition="0">
          <references count="1">
            <reference field="4294967294" count="1" selected="0">
              <x v="4"/>
            </reference>
          </references>
        </pivotArea>
      </pivotAreas>
    </conditionalFormat>
    <conditionalFormat scope="data" priority="19">
      <pivotAreas count="1">
        <pivotArea outline="0" fieldPosition="0">
          <references count="1">
            <reference field="4294967294" count="1" selected="0">
              <x v="4"/>
            </reference>
          </references>
        </pivotArea>
      </pivotAreas>
    </conditionalFormat>
    <conditionalFormat scope="data" priority="18">
      <pivotAreas count="1">
        <pivotArea outline="0" fieldPosition="0">
          <references count="1">
            <reference field="4294967294" count="1" selected="0">
              <x v="5"/>
            </reference>
          </references>
        </pivotArea>
      </pivotAreas>
    </conditionalFormat>
    <conditionalFormat scope="data" priority="17">
      <pivotAreas count="1">
        <pivotArea outline="0" fieldPosition="0">
          <references count="1">
            <reference field="4294967294" count="1" selected="0">
              <x v="5"/>
            </reference>
          </references>
        </pivotArea>
      </pivotAreas>
    </conditionalFormat>
    <conditionalFormat scope="data" priority="16">
      <pivotAreas count="1">
        <pivotArea outline="0" fieldPosition="0">
          <references count="1">
            <reference field="4294967294" count="1" selected="0">
              <x v="5"/>
            </reference>
          </references>
        </pivotArea>
      </pivotAreas>
    </conditionalFormat>
    <conditionalFormat scope="data" priority="15">
      <pivotAreas count="1">
        <pivotArea outline="0" fieldPosition="0">
          <references count="1">
            <reference field="4294967294" count="1" selected="0">
              <x v="6"/>
            </reference>
          </references>
        </pivotArea>
      </pivotAreas>
    </conditionalFormat>
    <conditionalFormat scope="data" priority="14">
      <pivotAreas count="1">
        <pivotArea outline="0" fieldPosition="0">
          <references count="1">
            <reference field="4294967294" count="1" selected="0">
              <x v="6"/>
            </reference>
          </references>
        </pivotArea>
      </pivotAreas>
    </conditionalFormat>
    <conditionalFormat scope="data" priority="13">
      <pivotAreas count="1">
        <pivotArea outline="0" fieldPosition="0">
          <references count="1">
            <reference field="4294967294" count="1" selected="0">
              <x v="6"/>
            </reference>
          </references>
        </pivotArea>
      </pivotAreas>
    </conditionalFormat>
    <conditionalFormat scope="data" priority="12">
      <pivotAreas count="1">
        <pivotArea outline="0" fieldPosition="0">
          <references count="1">
            <reference field="4294967294" count="1" selected="0">
              <x v="7"/>
            </reference>
          </references>
        </pivotArea>
      </pivotAreas>
    </conditionalFormat>
    <conditionalFormat scope="data" priority="11">
      <pivotAreas count="1">
        <pivotArea outline="0" fieldPosition="0">
          <references count="1">
            <reference field="4294967294" count="1" selected="0">
              <x v="7"/>
            </reference>
          </references>
        </pivotArea>
      </pivotAreas>
    </conditionalFormat>
    <conditionalFormat scope="data" priority="10">
      <pivotAreas count="1">
        <pivotArea outline="0" fieldPosition="0">
          <references count="1">
            <reference field="4294967294" count="1" selected="0">
              <x v="7"/>
            </reference>
          </references>
        </pivotArea>
      </pivotAreas>
    </conditionalFormat>
    <conditionalFormat scope="data" priority="9">
      <pivotAreas count="1">
        <pivotArea outline="0" fieldPosition="0">
          <references count="1">
            <reference field="4294967294" count="1" selected="0">
              <x v="8"/>
            </reference>
          </references>
        </pivotArea>
      </pivotAreas>
    </conditionalFormat>
    <conditionalFormat scope="data" priority="8">
      <pivotAreas count="1">
        <pivotArea outline="0" fieldPosition="0">
          <references count="1">
            <reference field="4294967294" count="1" selected="0">
              <x v="8"/>
            </reference>
          </references>
        </pivotArea>
      </pivotAreas>
    </conditionalFormat>
    <conditionalFormat scope="data" priority="7">
      <pivotAreas count="1">
        <pivotArea outline="0" fieldPosition="0">
          <references count="1">
            <reference field="4294967294" count="1" selected="0">
              <x v="8"/>
            </reference>
          </references>
        </pivotArea>
      </pivotAreas>
    </conditionalFormat>
    <conditionalFormat scope="data" priority="6">
      <pivotAreas count="1">
        <pivotArea outline="0" fieldPosition="0">
          <references count="1">
            <reference field="4294967294" count="1" selected="0">
              <x v="9"/>
            </reference>
          </references>
        </pivotArea>
      </pivotAreas>
    </conditionalFormat>
    <conditionalFormat scope="data" priority="5">
      <pivotAreas count="1">
        <pivotArea outline="0" fieldPosition="0">
          <references count="1">
            <reference field="4294967294" count="1" selected="0">
              <x v="9"/>
            </reference>
          </references>
        </pivotArea>
      </pivotAreas>
    </conditionalFormat>
    <conditionalFormat scope="data" priority="4">
      <pivotAreas count="1">
        <pivotArea outline="0" fieldPosition="0">
          <references count="1">
            <reference field="4294967294" count="1" selected="0">
              <x v="9"/>
            </reference>
          </references>
        </pivotArea>
      </pivotAreas>
    </conditionalFormat>
    <conditionalFormat scope="data" priority="3">
      <pivotAreas count="1">
        <pivotArea outline="0" fieldPosition="0">
          <references count="1">
            <reference field="4294967294" count="1" selected="0">
              <x v="10"/>
            </reference>
          </references>
        </pivotArea>
      </pivotAreas>
    </conditionalFormat>
    <conditionalFormat scope="data" priority="2">
      <pivotAreas count="1">
        <pivotArea outline="0" fieldPosition="0">
          <references count="1">
            <reference field="4294967294" count="1" selected="0">
              <x v="10"/>
            </reference>
          </references>
        </pivotArea>
      </pivotAreas>
    </conditionalFormat>
    <conditionalFormat scope="data" priority="1">
      <pivotAreas count="1">
        <pivotArea outline="0" fieldPosition="0">
          <references count="1">
            <reference field="4294967294" count="1" selected="0">
              <x v="10"/>
            </reference>
          </references>
        </pivotArea>
      </pivotAreas>
    </conditionalFormat>
  </conditionalFormats>
  <chartFormats count="3">
    <chartFormat chart="3" format="13" series="1">
      <pivotArea type="data" outline="0" fieldPosition="0">
        <references count="1">
          <reference field="4294967294" count="1" selected="0">
            <x v="0"/>
          </reference>
        </references>
      </pivotArea>
    </chartFormat>
    <chartFormat chart="3" format="14">
      <pivotArea type="data" outline="0" fieldPosition="0">
        <references count="2">
          <reference field="4294967294" count="1" selected="0">
            <x v="9"/>
          </reference>
          <reference field="5" count="1" selected="0">
            <x v="0"/>
          </reference>
        </references>
      </pivotArea>
    </chartFormat>
    <chartFormat chart="3" format="15">
      <pivotArea type="data" outline="0" fieldPosition="0">
        <references count="2">
          <reference field="4294967294" count="1" selected="0">
            <x v="10"/>
          </reference>
          <reference field="5"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1.xml><?xml version="1.0" encoding="utf-8"?>
<pivotTableDefinition xmlns="http://schemas.openxmlformats.org/spreadsheetml/2006/main" xmlns:mc="http://schemas.openxmlformats.org/markup-compatibility/2006" xmlns:xr="http://schemas.microsoft.com/office/spreadsheetml/2014/revision" mc:Ignorable="xr" xr:uid="{8E539815-4326-4768-A512-B00248E107D9}" name="PivotTable3" cacheId="67" dataOnRows="1" dataPosition="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4">
  <location ref="A3:B36" firstHeaderRow="1" firstDataRow="1" firstDataCol="1"/>
  <pivotFields count="22">
    <pivotField numFmtId="22" showAll="0"/>
    <pivotField showAll="0">
      <items count="6">
        <item m="1" x="2"/>
        <item m="1" x="4"/>
        <item m="1" x="1"/>
        <item m="1" x="3"/>
        <item x="0"/>
        <item t="default"/>
      </items>
    </pivotField>
    <pivotField showAll="0"/>
    <pivotField showAll="0">
      <items count="4">
        <item m="1" x="2"/>
        <item m="1" x="1"/>
        <item x="0"/>
        <item t="default"/>
      </items>
    </pivotField>
    <pivotField showAll="0"/>
    <pivotField showAll="0"/>
    <pivotField axis="axisRow" showAll="0">
      <items count="4">
        <item m="1" x="2"/>
        <item m="1" x="1"/>
        <item x="0"/>
        <item t="default"/>
      </items>
    </pivotField>
    <pivotField showAll="0"/>
    <pivotField showAll="0"/>
    <pivotField showAll="0"/>
    <pivotField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s>
  <rowFields count="2">
    <field x="-2"/>
    <field x="6"/>
  </rowFields>
  <rowItems count="33">
    <i>
      <x/>
    </i>
    <i r="1">
      <x v="2"/>
    </i>
    <i i="1">
      <x v="1"/>
    </i>
    <i r="1" i="1">
      <x v="2"/>
    </i>
    <i i="2">
      <x v="2"/>
    </i>
    <i r="1" i="2">
      <x v="2"/>
    </i>
    <i i="3">
      <x v="3"/>
    </i>
    <i r="1" i="3">
      <x v="2"/>
    </i>
    <i i="4">
      <x v="4"/>
    </i>
    <i r="1" i="4">
      <x v="2"/>
    </i>
    <i i="5">
      <x v="5"/>
    </i>
    <i r="1" i="5">
      <x v="2"/>
    </i>
    <i i="6">
      <x v="6"/>
    </i>
    <i r="1" i="6">
      <x v="2"/>
    </i>
    <i i="7">
      <x v="7"/>
    </i>
    <i r="1" i="7">
      <x v="2"/>
    </i>
    <i i="8">
      <x v="8"/>
    </i>
    <i r="1" i="8">
      <x v="2"/>
    </i>
    <i i="9">
      <x v="9"/>
    </i>
    <i r="1" i="9">
      <x v="2"/>
    </i>
    <i i="10">
      <x v="10"/>
    </i>
    <i r="1" i="10">
      <x v="2"/>
    </i>
    <i t="grand">
      <x/>
    </i>
    <i t="grand" i="1">
      <x/>
    </i>
    <i t="grand" i="2">
      <x/>
    </i>
    <i t="grand" i="3">
      <x/>
    </i>
    <i t="grand" i="4">
      <x/>
    </i>
    <i t="grand" i="5">
      <x/>
    </i>
    <i t="grand" i="6">
      <x/>
    </i>
    <i t="grand" i="7">
      <x/>
    </i>
    <i t="grand" i="8">
      <x/>
    </i>
    <i t="grand" i="9">
      <x/>
    </i>
    <i t="grand" i="10">
      <x/>
    </i>
  </rowItems>
  <colItems count="1">
    <i/>
  </colItems>
  <dataFields count="11">
    <dataField name=" 1. I like school (merged)." fld="11" subtotal="average" baseField="0" baseItem="0"/>
    <dataField name=" 2. I feel successful at school (merged)." fld="12" subtotal="average" baseField="0" baseItem="0"/>
    <dataField name=" 3. I feel my school has high standards for achievement (merged)." fld="13" subtotal="average" baseField="0" baseItem="0"/>
    <dataField name=" 4. My school sets clear rules for behavior (merged)." fld="14" subtotal="average" baseField="0" baseItem="0"/>
    <dataField name=" 5. Teachers treat me with respect (merged)." fld="15" subtotal="average" baseField="0" baseItem="0"/>
    <dataField name=" 6. The behaviors in my class allow the teachers to teach (merged)." fld="16" subtotal="average" baseField="0" baseItem="0"/>
    <dataField name=" 7. Students are frequently recognized for good behavior (merged)." fld="17" subtotal="average" baseField="0" baseItem="0"/>
    <dataField name=" 8. School is a place at which I feel safe (merged)." fld="18" subtotal="average" baseField="0" baseItem="0"/>
    <dataField name=" 9. I know an adult at school that I can talk with if I need help (merged)." fld="19" subtotal="average" baseField="0" baseItem="0"/>
    <dataField name=" 10. Adults at my school ask for my opinions about decisions that affect me (merged)" fld="20" subtotal="average" baseField="0" baseItem="0"/>
    <dataField name=" 11. Adults at my school listen to and respect my input about decisions that affect me (merged)." fld="21" subtotal="average" baseField="0" baseItem="0"/>
  </dataFields>
  <conditionalFormats count="33">
    <conditionalFormat scope="data" priority="33">
      <pivotAreas count="1">
        <pivotArea outline="0" fieldPosition="0">
          <references count="1">
            <reference field="4294967294" count="1" selected="0">
              <x v="0"/>
            </reference>
          </references>
        </pivotArea>
      </pivotAreas>
    </conditionalFormat>
    <conditionalFormat scope="data" priority="32">
      <pivotAreas count="1">
        <pivotArea outline="0" fieldPosition="0">
          <references count="1">
            <reference field="4294967294" count="1" selected="0">
              <x v="0"/>
            </reference>
          </references>
        </pivotArea>
      </pivotAreas>
    </conditionalFormat>
    <conditionalFormat scope="data" priority="31">
      <pivotAreas count="1">
        <pivotArea outline="0" fieldPosition="0">
          <references count="1">
            <reference field="4294967294" count="1" selected="0">
              <x v="0"/>
            </reference>
          </references>
        </pivotArea>
      </pivotAreas>
    </conditionalFormat>
    <conditionalFormat scope="data" priority="30">
      <pivotAreas count="1">
        <pivotArea outline="0" fieldPosition="0">
          <references count="1">
            <reference field="4294967294" count="1" selected="0">
              <x v="1"/>
            </reference>
          </references>
        </pivotArea>
      </pivotAreas>
    </conditionalFormat>
    <conditionalFormat scope="data" priority="29">
      <pivotAreas count="1">
        <pivotArea outline="0" fieldPosition="0">
          <references count="1">
            <reference field="4294967294" count="1" selected="0">
              <x v="1"/>
            </reference>
          </references>
        </pivotArea>
      </pivotAreas>
    </conditionalFormat>
    <conditionalFormat scope="data" priority="28">
      <pivotAreas count="1">
        <pivotArea outline="0" fieldPosition="0">
          <references count="1">
            <reference field="4294967294" count="1" selected="0">
              <x v="1"/>
            </reference>
          </references>
        </pivotArea>
      </pivotAreas>
    </conditionalFormat>
    <conditionalFormat scope="data" priority="27">
      <pivotAreas count="1">
        <pivotArea outline="0" fieldPosition="0">
          <references count="1">
            <reference field="4294967294" count="1" selected="0">
              <x v="2"/>
            </reference>
          </references>
        </pivotArea>
      </pivotAreas>
    </conditionalFormat>
    <conditionalFormat scope="data" priority="26">
      <pivotAreas count="1">
        <pivotArea outline="0" fieldPosition="0">
          <references count="1">
            <reference field="4294967294" count="1" selected="0">
              <x v="2"/>
            </reference>
          </references>
        </pivotArea>
      </pivotAreas>
    </conditionalFormat>
    <conditionalFormat scope="data" priority="25">
      <pivotAreas count="1">
        <pivotArea outline="0" fieldPosition="0">
          <references count="1">
            <reference field="4294967294" count="1" selected="0">
              <x v="2"/>
            </reference>
          </references>
        </pivotArea>
      </pivotAreas>
    </conditionalFormat>
    <conditionalFormat scope="data" priority="24">
      <pivotAreas count="1">
        <pivotArea outline="0" fieldPosition="0">
          <references count="1">
            <reference field="4294967294" count="1" selected="0">
              <x v="3"/>
            </reference>
          </references>
        </pivotArea>
      </pivotAreas>
    </conditionalFormat>
    <conditionalFormat scope="data" priority="23">
      <pivotAreas count="1">
        <pivotArea outline="0" fieldPosition="0">
          <references count="1">
            <reference field="4294967294" count="1" selected="0">
              <x v="3"/>
            </reference>
          </references>
        </pivotArea>
      </pivotAreas>
    </conditionalFormat>
    <conditionalFormat scope="data" priority="22">
      <pivotAreas count="1">
        <pivotArea outline="0" fieldPosition="0">
          <references count="1">
            <reference field="4294967294" count="1" selected="0">
              <x v="3"/>
            </reference>
          </references>
        </pivotArea>
      </pivotAreas>
    </conditionalFormat>
    <conditionalFormat scope="data" priority="21">
      <pivotAreas count="1">
        <pivotArea outline="0" fieldPosition="0">
          <references count="1">
            <reference field="4294967294" count="1" selected="0">
              <x v="4"/>
            </reference>
          </references>
        </pivotArea>
      </pivotAreas>
    </conditionalFormat>
    <conditionalFormat scope="data" priority="20">
      <pivotAreas count="1">
        <pivotArea outline="0" fieldPosition="0">
          <references count="1">
            <reference field="4294967294" count="1" selected="0">
              <x v="4"/>
            </reference>
          </references>
        </pivotArea>
      </pivotAreas>
    </conditionalFormat>
    <conditionalFormat scope="data" priority="19">
      <pivotAreas count="1">
        <pivotArea outline="0" fieldPosition="0">
          <references count="1">
            <reference field="4294967294" count="1" selected="0">
              <x v="4"/>
            </reference>
          </references>
        </pivotArea>
      </pivotAreas>
    </conditionalFormat>
    <conditionalFormat scope="data" priority="18">
      <pivotAreas count="1">
        <pivotArea outline="0" fieldPosition="0">
          <references count="1">
            <reference field="4294967294" count="1" selected="0">
              <x v="5"/>
            </reference>
          </references>
        </pivotArea>
      </pivotAreas>
    </conditionalFormat>
    <conditionalFormat scope="data" priority="17">
      <pivotAreas count="1">
        <pivotArea outline="0" fieldPosition="0">
          <references count="1">
            <reference field="4294967294" count="1" selected="0">
              <x v="5"/>
            </reference>
          </references>
        </pivotArea>
      </pivotAreas>
    </conditionalFormat>
    <conditionalFormat scope="data" priority="16">
      <pivotAreas count="1">
        <pivotArea outline="0" fieldPosition="0">
          <references count="1">
            <reference field="4294967294" count="1" selected="0">
              <x v="5"/>
            </reference>
          </references>
        </pivotArea>
      </pivotAreas>
    </conditionalFormat>
    <conditionalFormat scope="data" priority="15">
      <pivotAreas count="1">
        <pivotArea outline="0" fieldPosition="0">
          <references count="1">
            <reference field="4294967294" count="1" selected="0">
              <x v="6"/>
            </reference>
          </references>
        </pivotArea>
      </pivotAreas>
    </conditionalFormat>
    <conditionalFormat scope="data" priority="14">
      <pivotAreas count="1">
        <pivotArea outline="0" fieldPosition="0">
          <references count="1">
            <reference field="4294967294" count="1" selected="0">
              <x v="6"/>
            </reference>
          </references>
        </pivotArea>
      </pivotAreas>
    </conditionalFormat>
    <conditionalFormat scope="data" priority="13">
      <pivotAreas count="1">
        <pivotArea outline="0" fieldPosition="0">
          <references count="1">
            <reference field="4294967294" count="1" selected="0">
              <x v="6"/>
            </reference>
          </references>
        </pivotArea>
      </pivotAreas>
    </conditionalFormat>
    <conditionalFormat scope="data" priority="12">
      <pivotAreas count="1">
        <pivotArea outline="0" fieldPosition="0">
          <references count="1">
            <reference field="4294967294" count="1" selected="0">
              <x v="7"/>
            </reference>
          </references>
        </pivotArea>
      </pivotAreas>
    </conditionalFormat>
    <conditionalFormat scope="data" priority="11">
      <pivotAreas count="1">
        <pivotArea outline="0" fieldPosition="0">
          <references count="1">
            <reference field="4294967294" count="1" selected="0">
              <x v="7"/>
            </reference>
          </references>
        </pivotArea>
      </pivotAreas>
    </conditionalFormat>
    <conditionalFormat scope="data" priority="10">
      <pivotAreas count="1">
        <pivotArea outline="0" fieldPosition="0">
          <references count="1">
            <reference field="4294967294" count="1" selected="0">
              <x v="7"/>
            </reference>
          </references>
        </pivotArea>
      </pivotAreas>
    </conditionalFormat>
    <conditionalFormat scope="data" priority="9">
      <pivotAreas count="1">
        <pivotArea outline="0" fieldPosition="0">
          <references count="1">
            <reference field="4294967294" count="1" selected="0">
              <x v="8"/>
            </reference>
          </references>
        </pivotArea>
      </pivotAreas>
    </conditionalFormat>
    <conditionalFormat scope="data" priority="8">
      <pivotAreas count="1">
        <pivotArea outline="0" fieldPosition="0">
          <references count="1">
            <reference field="4294967294" count="1" selected="0">
              <x v="8"/>
            </reference>
          </references>
        </pivotArea>
      </pivotAreas>
    </conditionalFormat>
    <conditionalFormat scope="data" priority="7">
      <pivotAreas count="1">
        <pivotArea outline="0" fieldPosition="0">
          <references count="1">
            <reference field="4294967294" count="1" selected="0">
              <x v="8"/>
            </reference>
          </references>
        </pivotArea>
      </pivotAreas>
    </conditionalFormat>
    <conditionalFormat scope="data" priority="6">
      <pivotAreas count="1">
        <pivotArea outline="0" fieldPosition="0">
          <references count="1">
            <reference field="4294967294" count="1" selected="0">
              <x v="9"/>
            </reference>
          </references>
        </pivotArea>
      </pivotAreas>
    </conditionalFormat>
    <conditionalFormat scope="data" priority="5">
      <pivotAreas count="1">
        <pivotArea outline="0" fieldPosition="0">
          <references count="1">
            <reference field="4294967294" count="1" selected="0">
              <x v="9"/>
            </reference>
          </references>
        </pivotArea>
      </pivotAreas>
    </conditionalFormat>
    <conditionalFormat scope="data" priority="4">
      <pivotAreas count="1">
        <pivotArea outline="0" fieldPosition="0">
          <references count="1">
            <reference field="4294967294" count="1" selected="0">
              <x v="9"/>
            </reference>
          </references>
        </pivotArea>
      </pivotAreas>
    </conditionalFormat>
    <conditionalFormat scope="data" priority="3">
      <pivotAreas count="1">
        <pivotArea outline="0" fieldPosition="0">
          <references count="1">
            <reference field="4294967294" count="1" selected="0">
              <x v="10"/>
            </reference>
          </references>
        </pivotArea>
      </pivotAreas>
    </conditionalFormat>
    <conditionalFormat scope="data" priority="2">
      <pivotAreas count="1">
        <pivotArea outline="0" fieldPosition="0">
          <references count="1">
            <reference field="4294967294" count="1" selected="0">
              <x v="10"/>
            </reference>
          </references>
        </pivotArea>
      </pivotAreas>
    </conditionalFormat>
    <conditionalFormat scope="data" priority="1">
      <pivotAreas count="1">
        <pivotArea outline="0" fieldPosition="0">
          <references count="1">
            <reference field="4294967294" count="1" selected="0">
              <x v="10"/>
            </reference>
          </references>
        </pivotArea>
      </pivotAreas>
    </conditionalFormat>
  </conditionalFormats>
  <chartFormats count="3">
    <chartFormat chart="3" format="24" series="1">
      <pivotArea type="data" outline="0" fieldPosition="0">
        <references count="1">
          <reference field="4294967294" count="1" selected="0">
            <x v="0"/>
          </reference>
        </references>
      </pivotArea>
    </chartFormat>
    <chartFormat chart="3" format="25">
      <pivotArea type="data" outline="0" fieldPosition="0">
        <references count="2">
          <reference field="4294967294" count="1" selected="0">
            <x v="9"/>
          </reference>
          <reference field="6" count="1" selected="0">
            <x v="1"/>
          </reference>
        </references>
      </pivotArea>
    </chartFormat>
    <chartFormat chart="3" format="26">
      <pivotArea type="data" outline="0" fieldPosition="0">
        <references count="2">
          <reference field="4294967294" count="1" selected="0">
            <x v="10"/>
          </reference>
          <reference field="6"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2.xml><?xml version="1.0" encoding="utf-8"?>
<pivotTableDefinition xmlns="http://schemas.openxmlformats.org/spreadsheetml/2006/main" xmlns:mc="http://schemas.openxmlformats.org/markup-compatibility/2006" xmlns:xr="http://schemas.microsoft.com/office/spreadsheetml/2014/revision" mc:Ignorable="xr" xr:uid="{F23C1882-D09F-4A67-9D89-4FC380E06169}" name="PivotTable5" cacheId="67" dataOnRows="1" dataPosition="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6">
  <location ref="A3:B36" firstHeaderRow="1" firstDataRow="1" firstDataCol="1"/>
  <pivotFields count="22">
    <pivotField numFmtId="22" showAll="0"/>
    <pivotField showAll="0">
      <items count="6">
        <item m="1" x="2"/>
        <item m="1" x="4"/>
        <item m="1" x="1"/>
        <item m="1" x="3"/>
        <item x="0"/>
        <item t="default"/>
      </items>
    </pivotField>
    <pivotField showAll="0"/>
    <pivotField showAll="0">
      <items count="4">
        <item m="1" x="2"/>
        <item m="1" x="1"/>
        <item x="0"/>
        <item t="default"/>
      </items>
    </pivotField>
    <pivotField showAll="0"/>
    <pivotField showAll="0"/>
    <pivotField showAll="0"/>
    <pivotField axis="axisRow" showAll="0">
      <items count="4">
        <item m="1" x="1"/>
        <item m="1" x="2"/>
        <item x="0"/>
        <item t="default"/>
      </items>
    </pivotField>
    <pivotField showAll="0"/>
    <pivotField showAll="0"/>
    <pivotField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s>
  <rowFields count="2">
    <field x="-2"/>
    <field x="7"/>
  </rowFields>
  <rowItems count="33">
    <i>
      <x/>
    </i>
    <i r="1">
      <x v="2"/>
    </i>
    <i i="1">
      <x v="1"/>
    </i>
    <i r="1" i="1">
      <x v="2"/>
    </i>
    <i i="2">
      <x v="2"/>
    </i>
    <i r="1" i="2">
      <x v="2"/>
    </i>
    <i i="3">
      <x v="3"/>
    </i>
    <i r="1" i="3">
      <x v="2"/>
    </i>
    <i i="4">
      <x v="4"/>
    </i>
    <i r="1" i="4">
      <x v="2"/>
    </i>
    <i i="5">
      <x v="5"/>
    </i>
    <i r="1" i="5">
      <x v="2"/>
    </i>
    <i i="6">
      <x v="6"/>
    </i>
    <i r="1" i="6">
      <x v="2"/>
    </i>
    <i i="7">
      <x v="7"/>
    </i>
    <i r="1" i="7">
      <x v="2"/>
    </i>
    <i i="8">
      <x v="8"/>
    </i>
    <i r="1" i="8">
      <x v="2"/>
    </i>
    <i i="9">
      <x v="9"/>
    </i>
    <i r="1" i="9">
      <x v="2"/>
    </i>
    <i i="10">
      <x v="10"/>
    </i>
    <i r="1" i="10">
      <x v="2"/>
    </i>
    <i t="grand">
      <x/>
    </i>
    <i t="grand" i="1">
      <x/>
    </i>
    <i t="grand" i="2">
      <x/>
    </i>
    <i t="grand" i="3">
      <x/>
    </i>
    <i t="grand" i="4">
      <x/>
    </i>
    <i t="grand" i="5">
      <x/>
    </i>
    <i t="grand" i="6">
      <x/>
    </i>
    <i t="grand" i="7">
      <x/>
    </i>
    <i t="grand" i="8">
      <x/>
    </i>
    <i t="grand" i="9">
      <x/>
    </i>
    <i t="grand" i="10">
      <x/>
    </i>
  </rowItems>
  <colItems count="1">
    <i/>
  </colItems>
  <dataFields count="11">
    <dataField name=" 1. I like school (merged)." fld="11" subtotal="average" baseField="0" baseItem="0"/>
    <dataField name=" 2. I feel successful at school (merged)." fld="12" subtotal="average" baseField="0" baseItem="0"/>
    <dataField name=" 3. I feel my school has high standards for achievement (merged)." fld="13" subtotal="average" baseField="0" baseItem="0"/>
    <dataField name=" 4. My school sets clear rules for behavior (merged)." fld="14" subtotal="average" baseField="0" baseItem="0"/>
    <dataField name=" 5. Teachers treat me with respect (merged)." fld="15" subtotal="average" baseField="0" baseItem="0"/>
    <dataField name=" 6. The behaviors in my class allow the teachers to teach (merged)." fld="16" subtotal="average" baseField="0" baseItem="0"/>
    <dataField name=" 7. Students are frequently recognized for good behavior (merged)." fld="17" subtotal="average" baseField="0" baseItem="0"/>
    <dataField name=" 8. School is a place at which I feel safe (merged)." fld="18" subtotal="average" baseField="0" baseItem="0"/>
    <dataField name=" 9. I know an adult at school that I can talk with if I need help (merged)." fld="19" subtotal="average" baseField="0" baseItem="0"/>
    <dataField name=" 10. Adults at my school ask for my opinions about decisions that affect me (merged)" fld="20" subtotal="average" baseField="0" baseItem="0"/>
    <dataField name=" 11. Adults at my school listen to and respect my input about decisions that affect me (merged)." fld="21" subtotal="average" baseField="0" baseItem="0"/>
  </dataFields>
  <conditionalFormats count="33">
    <conditionalFormat scope="data" priority="33">
      <pivotAreas count="1">
        <pivotArea outline="0" fieldPosition="0">
          <references count="1">
            <reference field="4294967294" count="1" selected="0">
              <x v="0"/>
            </reference>
          </references>
        </pivotArea>
      </pivotAreas>
    </conditionalFormat>
    <conditionalFormat scope="data" priority="32">
      <pivotAreas count="1">
        <pivotArea outline="0" fieldPosition="0">
          <references count="1">
            <reference field="4294967294" count="1" selected="0">
              <x v="0"/>
            </reference>
          </references>
        </pivotArea>
      </pivotAreas>
    </conditionalFormat>
    <conditionalFormat scope="data" priority="31">
      <pivotAreas count="1">
        <pivotArea outline="0" fieldPosition="0">
          <references count="1">
            <reference field="4294967294" count="1" selected="0">
              <x v="0"/>
            </reference>
          </references>
        </pivotArea>
      </pivotAreas>
    </conditionalFormat>
    <conditionalFormat scope="data" priority="30">
      <pivotAreas count="1">
        <pivotArea outline="0" fieldPosition="0">
          <references count="1">
            <reference field="4294967294" count="1" selected="0">
              <x v="1"/>
            </reference>
          </references>
        </pivotArea>
      </pivotAreas>
    </conditionalFormat>
    <conditionalFormat scope="data" priority="29">
      <pivotAreas count="1">
        <pivotArea outline="0" fieldPosition="0">
          <references count="1">
            <reference field="4294967294" count="1" selected="0">
              <x v="1"/>
            </reference>
          </references>
        </pivotArea>
      </pivotAreas>
    </conditionalFormat>
    <conditionalFormat scope="data" priority="28">
      <pivotAreas count="1">
        <pivotArea outline="0" fieldPosition="0">
          <references count="1">
            <reference field="4294967294" count="1" selected="0">
              <x v="1"/>
            </reference>
          </references>
        </pivotArea>
      </pivotAreas>
    </conditionalFormat>
    <conditionalFormat scope="data" priority="27">
      <pivotAreas count="1">
        <pivotArea outline="0" fieldPosition="0">
          <references count="1">
            <reference field="4294967294" count="1" selected="0">
              <x v="2"/>
            </reference>
          </references>
        </pivotArea>
      </pivotAreas>
    </conditionalFormat>
    <conditionalFormat scope="data" priority="26">
      <pivotAreas count="1">
        <pivotArea outline="0" fieldPosition="0">
          <references count="1">
            <reference field="4294967294" count="1" selected="0">
              <x v="2"/>
            </reference>
          </references>
        </pivotArea>
      </pivotAreas>
    </conditionalFormat>
    <conditionalFormat scope="data" priority="25">
      <pivotAreas count="1">
        <pivotArea outline="0" fieldPosition="0">
          <references count="1">
            <reference field="4294967294" count="1" selected="0">
              <x v="2"/>
            </reference>
          </references>
        </pivotArea>
      </pivotAreas>
    </conditionalFormat>
    <conditionalFormat scope="data" priority="24">
      <pivotAreas count="1">
        <pivotArea outline="0" fieldPosition="0">
          <references count="1">
            <reference field="4294967294" count="1" selected="0">
              <x v="3"/>
            </reference>
          </references>
        </pivotArea>
      </pivotAreas>
    </conditionalFormat>
    <conditionalFormat scope="data" priority="23">
      <pivotAreas count="1">
        <pivotArea outline="0" fieldPosition="0">
          <references count="1">
            <reference field="4294967294" count="1" selected="0">
              <x v="3"/>
            </reference>
          </references>
        </pivotArea>
      </pivotAreas>
    </conditionalFormat>
    <conditionalFormat scope="data" priority="22">
      <pivotAreas count="1">
        <pivotArea outline="0" fieldPosition="0">
          <references count="1">
            <reference field="4294967294" count="1" selected="0">
              <x v="3"/>
            </reference>
          </references>
        </pivotArea>
      </pivotAreas>
    </conditionalFormat>
    <conditionalFormat scope="data" priority="21">
      <pivotAreas count="1">
        <pivotArea outline="0" fieldPosition="0">
          <references count="1">
            <reference field="4294967294" count="1" selected="0">
              <x v="4"/>
            </reference>
          </references>
        </pivotArea>
      </pivotAreas>
    </conditionalFormat>
    <conditionalFormat scope="data" priority="20">
      <pivotAreas count="1">
        <pivotArea outline="0" fieldPosition="0">
          <references count="1">
            <reference field="4294967294" count="1" selected="0">
              <x v="4"/>
            </reference>
          </references>
        </pivotArea>
      </pivotAreas>
    </conditionalFormat>
    <conditionalFormat scope="data" priority="19">
      <pivotAreas count="1">
        <pivotArea outline="0" fieldPosition="0">
          <references count="1">
            <reference field="4294967294" count="1" selected="0">
              <x v="4"/>
            </reference>
          </references>
        </pivotArea>
      </pivotAreas>
    </conditionalFormat>
    <conditionalFormat scope="data" priority="18">
      <pivotAreas count="1">
        <pivotArea outline="0" fieldPosition="0">
          <references count="1">
            <reference field="4294967294" count="1" selected="0">
              <x v="5"/>
            </reference>
          </references>
        </pivotArea>
      </pivotAreas>
    </conditionalFormat>
    <conditionalFormat scope="data" priority="17">
      <pivotAreas count="1">
        <pivotArea outline="0" fieldPosition="0">
          <references count="1">
            <reference field="4294967294" count="1" selected="0">
              <x v="5"/>
            </reference>
          </references>
        </pivotArea>
      </pivotAreas>
    </conditionalFormat>
    <conditionalFormat scope="data" priority="16">
      <pivotAreas count="1">
        <pivotArea outline="0" fieldPosition="0">
          <references count="1">
            <reference field="4294967294" count="1" selected="0">
              <x v="5"/>
            </reference>
          </references>
        </pivotArea>
      </pivotAreas>
    </conditionalFormat>
    <conditionalFormat scope="data" priority="15">
      <pivotAreas count="1">
        <pivotArea outline="0" fieldPosition="0">
          <references count="1">
            <reference field="4294967294" count="1" selected="0">
              <x v="6"/>
            </reference>
          </references>
        </pivotArea>
      </pivotAreas>
    </conditionalFormat>
    <conditionalFormat scope="data" priority="14">
      <pivotAreas count="1">
        <pivotArea outline="0" fieldPosition="0">
          <references count="1">
            <reference field="4294967294" count="1" selected="0">
              <x v="6"/>
            </reference>
          </references>
        </pivotArea>
      </pivotAreas>
    </conditionalFormat>
    <conditionalFormat scope="data" priority="13">
      <pivotAreas count="1">
        <pivotArea outline="0" fieldPosition="0">
          <references count="1">
            <reference field="4294967294" count="1" selected="0">
              <x v="6"/>
            </reference>
          </references>
        </pivotArea>
      </pivotAreas>
    </conditionalFormat>
    <conditionalFormat scope="data" priority="12">
      <pivotAreas count="1">
        <pivotArea outline="0" fieldPosition="0">
          <references count="1">
            <reference field="4294967294" count="1" selected="0">
              <x v="7"/>
            </reference>
          </references>
        </pivotArea>
      </pivotAreas>
    </conditionalFormat>
    <conditionalFormat scope="data" priority="11">
      <pivotAreas count="1">
        <pivotArea outline="0" fieldPosition="0">
          <references count="1">
            <reference field="4294967294" count="1" selected="0">
              <x v="7"/>
            </reference>
          </references>
        </pivotArea>
      </pivotAreas>
    </conditionalFormat>
    <conditionalFormat scope="data" priority="10">
      <pivotAreas count="1">
        <pivotArea outline="0" fieldPosition="0">
          <references count="1">
            <reference field="4294967294" count="1" selected="0">
              <x v="7"/>
            </reference>
          </references>
        </pivotArea>
      </pivotAreas>
    </conditionalFormat>
    <conditionalFormat scope="data" priority="9">
      <pivotAreas count="1">
        <pivotArea outline="0" fieldPosition="0">
          <references count="1">
            <reference field="4294967294" count="1" selected="0">
              <x v="8"/>
            </reference>
          </references>
        </pivotArea>
      </pivotAreas>
    </conditionalFormat>
    <conditionalFormat scope="data" priority="8">
      <pivotAreas count="1">
        <pivotArea outline="0" fieldPosition="0">
          <references count="1">
            <reference field="4294967294" count="1" selected="0">
              <x v="8"/>
            </reference>
          </references>
        </pivotArea>
      </pivotAreas>
    </conditionalFormat>
    <conditionalFormat scope="data" priority="7">
      <pivotAreas count="1">
        <pivotArea outline="0" fieldPosition="0">
          <references count="1">
            <reference field="4294967294" count="1" selected="0">
              <x v="8"/>
            </reference>
          </references>
        </pivotArea>
      </pivotAreas>
    </conditionalFormat>
    <conditionalFormat scope="data" priority="6">
      <pivotAreas count="1">
        <pivotArea outline="0" fieldPosition="0">
          <references count="1">
            <reference field="4294967294" count="1" selected="0">
              <x v="9"/>
            </reference>
          </references>
        </pivotArea>
      </pivotAreas>
    </conditionalFormat>
    <conditionalFormat scope="data" priority="5">
      <pivotAreas count="1">
        <pivotArea outline="0" fieldPosition="0">
          <references count="1">
            <reference field="4294967294" count="1" selected="0">
              <x v="9"/>
            </reference>
          </references>
        </pivotArea>
      </pivotAreas>
    </conditionalFormat>
    <conditionalFormat scope="data" priority="4">
      <pivotAreas count="1">
        <pivotArea outline="0" fieldPosition="0">
          <references count="1">
            <reference field="4294967294" count="1" selected="0">
              <x v="9"/>
            </reference>
          </references>
        </pivotArea>
      </pivotAreas>
    </conditionalFormat>
    <conditionalFormat scope="data" priority="3">
      <pivotAreas count="1">
        <pivotArea outline="0" fieldPosition="0">
          <references count="1">
            <reference field="4294967294" count="1" selected="0">
              <x v="10"/>
            </reference>
          </references>
        </pivotArea>
      </pivotAreas>
    </conditionalFormat>
    <conditionalFormat scope="data" priority="2">
      <pivotAreas count="1">
        <pivotArea outline="0" fieldPosition="0">
          <references count="1">
            <reference field="4294967294" count="1" selected="0">
              <x v="10"/>
            </reference>
          </references>
        </pivotArea>
      </pivotAreas>
    </conditionalFormat>
    <conditionalFormat scope="data" priority="1">
      <pivotAreas count="1">
        <pivotArea outline="0" fieldPosition="0">
          <references count="1">
            <reference field="4294967294" count="1" selected="0">
              <x v="10"/>
            </reference>
          </references>
        </pivotArea>
      </pivotAreas>
    </conditionalFormat>
  </conditionalFormats>
  <chartFormats count="3">
    <chartFormat chart="5" format="24" series="1">
      <pivotArea type="data" outline="0" fieldPosition="0">
        <references count="1">
          <reference field="4294967294" count="1" selected="0">
            <x v="0"/>
          </reference>
        </references>
      </pivotArea>
    </chartFormat>
    <chartFormat chart="5" format="25">
      <pivotArea type="data" outline="0" fieldPosition="0">
        <references count="2">
          <reference field="4294967294" count="1" selected="0">
            <x v="9"/>
          </reference>
          <reference field="7" count="1" selected="0">
            <x v="0"/>
          </reference>
        </references>
      </pivotArea>
    </chartFormat>
    <chartFormat chart="5" format="26">
      <pivotArea type="data" outline="0" fieldPosition="0">
        <references count="2">
          <reference field="4294967294" count="1" selected="0">
            <x v="10"/>
          </reference>
          <reference field="7"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3.xml><?xml version="1.0" encoding="utf-8"?>
<pivotTableDefinition xmlns="http://schemas.openxmlformats.org/spreadsheetml/2006/main" xmlns:mc="http://schemas.openxmlformats.org/markup-compatibility/2006" xmlns:xr="http://schemas.microsoft.com/office/spreadsheetml/2014/revision" mc:Ignorable="xr" xr:uid="{867537CE-A7FF-4FD7-8258-1FEB1FEAF53F}" name="PivotTable6" cacheId="67" dataOnRows="1" dataPosition="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4">
  <location ref="A3:B36" firstHeaderRow="1" firstDataRow="1" firstDataCol="1"/>
  <pivotFields count="22">
    <pivotField numFmtId="22" showAll="0"/>
    <pivotField showAll="0">
      <items count="6">
        <item m="1" x="2"/>
        <item m="1" x="4"/>
        <item m="1" x="1"/>
        <item m="1" x="3"/>
        <item x="0"/>
        <item t="default"/>
      </items>
    </pivotField>
    <pivotField showAll="0"/>
    <pivotField showAll="0">
      <items count="4">
        <item m="1" x="2"/>
        <item m="1" x="1"/>
        <item x="0"/>
        <item t="default"/>
      </items>
    </pivotField>
    <pivotField showAll="0"/>
    <pivotField showAll="0"/>
    <pivotField showAll="0"/>
    <pivotField showAll="0"/>
    <pivotField showAll="0"/>
    <pivotField showAll="0"/>
    <pivotField axis="axisRow" showAll="0">
      <items count="4">
        <item m="1" x="2"/>
        <item m="1" x="1"/>
        <item x="0"/>
        <item t="default"/>
      </items>
    </pivotField>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s>
  <rowFields count="2">
    <field x="-2"/>
    <field x="10"/>
  </rowFields>
  <rowItems count="33">
    <i>
      <x/>
    </i>
    <i r="1">
      <x v="2"/>
    </i>
    <i i="1">
      <x v="1"/>
    </i>
    <i r="1" i="1">
      <x v="2"/>
    </i>
    <i i="2">
      <x v="2"/>
    </i>
    <i r="1" i="2">
      <x v="2"/>
    </i>
    <i i="3">
      <x v="3"/>
    </i>
    <i r="1" i="3">
      <x v="2"/>
    </i>
    <i i="4">
      <x v="4"/>
    </i>
    <i r="1" i="4">
      <x v="2"/>
    </i>
    <i i="5">
      <x v="5"/>
    </i>
    <i r="1" i="5">
      <x v="2"/>
    </i>
    <i i="6">
      <x v="6"/>
    </i>
    <i r="1" i="6">
      <x v="2"/>
    </i>
    <i i="7">
      <x v="7"/>
    </i>
    <i r="1" i="7">
      <x v="2"/>
    </i>
    <i i="8">
      <x v="8"/>
    </i>
    <i r="1" i="8">
      <x v="2"/>
    </i>
    <i i="9">
      <x v="9"/>
    </i>
    <i r="1" i="9">
      <x v="2"/>
    </i>
    <i i="10">
      <x v="10"/>
    </i>
    <i r="1" i="10">
      <x v="2"/>
    </i>
    <i t="grand">
      <x/>
    </i>
    <i t="grand" i="1">
      <x/>
    </i>
    <i t="grand" i="2">
      <x/>
    </i>
    <i t="grand" i="3">
      <x/>
    </i>
    <i t="grand" i="4">
      <x/>
    </i>
    <i t="grand" i="5">
      <x/>
    </i>
    <i t="grand" i="6">
      <x/>
    </i>
    <i t="grand" i="7">
      <x/>
    </i>
    <i t="grand" i="8">
      <x/>
    </i>
    <i t="grand" i="9">
      <x/>
    </i>
    <i t="grand" i="10">
      <x/>
    </i>
  </rowItems>
  <colItems count="1">
    <i/>
  </colItems>
  <dataFields count="11">
    <dataField name=" 1. I like school (merged)." fld="11" subtotal="average" baseField="0" baseItem="0"/>
    <dataField name=" 2. I feel successful at school (merged)." fld="12" subtotal="average" baseField="0" baseItem="0"/>
    <dataField name=" 3. I feel my school has high standards for achievement (merged)." fld="13" subtotal="average" baseField="0" baseItem="0"/>
    <dataField name=" 4. My school sets clear rules for behavior (merged)." fld="14" subtotal="average" baseField="0" baseItem="0"/>
    <dataField name=" 5. Teachers treat me with respect (merged)." fld="15" subtotal="average" baseField="0" baseItem="0"/>
    <dataField name=" 6. The behaviors in my class allow the teachers to teach (merged)." fld="16" subtotal="average" baseField="0" baseItem="0"/>
    <dataField name=" 7. Students are frequently recognized for good behavior (merged)." fld="17" subtotal="average" baseField="0" baseItem="0"/>
    <dataField name=" 8. School is a place at which I feel safe (merged)." fld="18" subtotal="average" baseField="0" baseItem="0"/>
    <dataField name=" 9. I know an adult at school that I can talk with if I need help (merged)." fld="19" subtotal="average" baseField="0" baseItem="0"/>
    <dataField name=" 10. Adults at my school ask for my opinions about decisions that affect me (merged)" fld="20" subtotal="average" baseField="0" baseItem="0"/>
    <dataField name=" 11. Adults at my school listen to and respect my input about decisions that affect me (merged)." fld="21" subtotal="average" baseField="0" baseItem="0"/>
  </dataFields>
  <conditionalFormats count="33">
    <conditionalFormat scope="data" priority="33">
      <pivotAreas count="1">
        <pivotArea outline="0" fieldPosition="0">
          <references count="1">
            <reference field="4294967294" count="1" selected="0">
              <x v="0"/>
            </reference>
          </references>
        </pivotArea>
      </pivotAreas>
    </conditionalFormat>
    <conditionalFormat scope="data" priority="32">
      <pivotAreas count="1">
        <pivotArea outline="0" fieldPosition="0">
          <references count="1">
            <reference field="4294967294" count="1" selected="0">
              <x v="0"/>
            </reference>
          </references>
        </pivotArea>
      </pivotAreas>
    </conditionalFormat>
    <conditionalFormat scope="data" priority="31">
      <pivotAreas count="1">
        <pivotArea outline="0" fieldPosition="0">
          <references count="1">
            <reference field="4294967294" count="1" selected="0">
              <x v="0"/>
            </reference>
          </references>
        </pivotArea>
      </pivotAreas>
    </conditionalFormat>
    <conditionalFormat scope="data" priority="30">
      <pivotAreas count="1">
        <pivotArea outline="0" fieldPosition="0">
          <references count="1">
            <reference field="4294967294" count="1" selected="0">
              <x v="1"/>
            </reference>
          </references>
        </pivotArea>
      </pivotAreas>
    </conditionalFormat>
    <conditionalFormat scope="data" priority="29">
      <pivotAreas count="1">
        <pivotArea outline="0" fieldPosition="0">
          <references count="1">
            <reference field="4294967294" count="1" selected="0">
              <x v="1"/>
            </reference>
          </references>
        </pivotArea>
      </pivotAreas>
    </conditionalFormat>
    <conditionalFormat scope="data" priority="28">
      <pivotAreas count="1">
        <pivotArea outline="0" fieldPosition="0">
          <references count="1">
            <reference field="4294967294" count="1" selected="0">
              <x v="1"/>
            </reference>
          </references>
        </pivotArea>
      </pivotAreas>
    </conditionalFormat>
    <conditionalFormat scope="data" priority="27">
      <pivotAreas count="1">
        <pivotArea outline="0" fieldPosition="0">
          <references count="1">
            <reference field="4294967294" count="1" selected="0">
              <x v="2"/>
            </reference>
          </references>
        </pivotArea>
      </pivotAreas>
    </conditionalFormat>
    <conditionalFormat scope="data" priority="26">
      <pivotAreas count="1">
        <pivotArea outline="0" fieldPosition="0">
          <references count="1">
            <reference field="4294967294" count="1" selected="0">
              <x v="2"/>
            </reference>
          </references>
        </pivotArea>
      </pivotAreas>
    </conditionalFormat>
    <conditionalFormat scope="data" priority="25">
      <pivotAreas count="1">
        <pivotArea outline="0" fieldPosition="0">
          <references count="1">
            <reference field="4294967294" count="1" selected="0">
              <x v="2"/>
            </reference>
          </references>
        </pivotArea>
      </pivotAreas>
    </conditionalFormat>
    <conditionalFormat scope="data" priority="24">
      <pivotAreas count="1">
        <pivotArea outline="0" fieldPosition="0">
          <references count="1">
            <reference field="4294967294" count="1" selected="0">
              <x v="3"/>
            </reference>
          </references>
        </pivotArea>
      </pivotAreas>
    </conditionalFormat>
    <conditionalFormat scope="data" priority="23">
      <pivotAreas count="1">
        <pivotArea outline="0" fieldPosition="0">
          <references count="1">
            <reference field="4294967294" count="1" selected="0">
              <x v="3"/>
            </reference>
          </references>
        </pivotArea>
      </pivotAreas>
    </conditionalFormat>
    <conditionalFormat scope="data" priority="22">
      <pivotAreas count="1">
        <pivotArea outline="0" fieldPosition="0">
          <references count="1">
            <reference field="4294967294" count="1" selected="0">
              <x v="3"/>
            </reference>
          </references>
        </pivotArea>
      </pivotAreas>
    </conditionalFormat>
    <conditionalFormat scope="data" priority="21">
      <pivotAreas count="1">
        <pivotArea outline="0" fieldPosition="0">
          <references count="1">
            <reference field="4294967294" count="1" selected="0">
              <x v="4"/>
            </reference>
          </references>
        </pivotArea>
      </pivotAreas>
    </conditionalFormat>
    <conditionalFormat scope="data" priority="20">
      <pivotAreas count="1">
        <pivotArea outline="0" fieldPosition="0">
          <references count="1">
            <reference field="4294967294" count="1" selected="0">
              <x v="4"/>
            </reference>
          </references>
        </pivotArea>
      </pivotAreas>
    </conditionalFormat>
    <conditionalFormat scope="data" priority="19">
      <pivotAreas count="1">
        <pivotArea outline="0" fieldPosition="0">
          <references count="1">
            <reference field="4294967294" count="1" selected="0">
              <x v="4"/>
            </reference>
          </references>
        </pivotArea>
      </pivotAreas>
    </conditionalFormat>
    <conditionalFormat scope="data" priority="18">
      <pivotAreas count="1">
        <pivotArea outline="0" fieldPosition="0">
          <references count="1">
            <reference field="4294967294" count="1" selected="0">
              <x v="5"/>
            </reference>
          </references>
        </pivotArea>
      </pivotAreas>
    </conditionalFormat>
    <conditionalFormat scope="data" priority="17">
      <pivotAreas count="1">
        <pivotArea outline="0" fieldPosition="0">
          <references count="1">
            <reference field="4294967294" count="1" selected="0">
              <x v="5"/>
            </reference>
          </references>
        </pivotArea>
      </pivotAreas>
    </conditionalFormat>
    <conditionalFormat scope="data" priority="16">
      <pivotAreas count="1">
        <pivotArea outline="0" fieldPosition="0">
          <references count="1">
            <reference field="4294967294" count="1" selected="0">
              <x v="5"/>
            </reference>
          </references>
        </pivotArea>
      </pivotAreas>
    </conditionalFormat>
    <conditionalFormat scope="data" priority="15">
      <pivotAreas count="1">
        <pivotArea outline="0" fieldPosition="0">
          <references count="1">
            <reference field="4294967294" count="1" selected="0">
              <x v="6"/>
            </reference>
          </references>
        </pivotArea>
      </pivotAreas>
    </conditionalFormat>
    <conditionalFormat scope="data" priority="14">
      <pivotAreas count="1">
        <pivotArea outline="0" fieldPosition="0">
          <references count="1">
            <reference field="4294967294" count="1" selected="0">
              <x v="6"/>
            </reference>
          </references>
        </pivotArea>
      </pivotAreas>
    </conditionalFormat>
    <conditionalFormat scope="data" priority="13">
      <pivotAreas count="1">
        <pivotArea outline="0" fieldPosition="0">
          <references count="1">
            <reference field="4294967294" count="1" selected="0">
              <x v="6"/>
            </reference>
          </references>
        </pivotArea>
      </pivotAreas>
    </conditionalFormat>
    <conditionalFormat scope="data" priority="12">
      <pivotAreas count="1">
        <pivotArea outline="0" fieldPosition="0">
          <references count="1">
            <reference field="4294967294" count="1" selected="0">
              <x v="7"/>
            </reference>
          </references>
        </pivotArea>
      </pivotAreas>
    </conditionalFormat>
    <conditionalFormat scope="data" priority="11">
      <pivotAreas count="1">
        <pivotArea outline="0" fieldPosition="0">
          <references count="1">
            <reference field="4294967294" count="1" selected="0">
              <x v="7"/>
            </reference>
          </references>
        </pivotArea>
      </pivotAreas>
    </conditionalFormat>
    <conditionalFormat scope="data" priority="10">
      <pivotAreas count="1">
        <pivotArea outline="0" fieldPosition="0">
          <references count="1">
            <reference field="4294967294" count="1" selected="0">
              <x v="7"/>
            </reference>
          </references>
        </pivotArea>
      </pivotAreas>
    </conditionalFormat>
    <conditionalFormat scope="data" priority="9">
      <pivotAreas count="1">
        <pivotArea outline="0" fieldPosition="0">
          <references count="1">
            <reference field="4294967294" count="1" selected="0">
              <x v="8"/>
            </reference>
          </references>
        </pivotArea>
      </pivotAreas>
    </conditionalFormat>
    <conditionalFormat scope="data" priority="8">
      <pivotAreas count="1">
        <pivotArea outline="0" fieldPosition="0">
          <references count="1">
            <reference field="4294967294" count="1" selected="0">
              <x v="8"/>
            </reference>
          </references>
        </pivotArea>
      </pivotAreas>
    </conditionalFormat>
    <conditionalFormat scope="data" priority="7">
      <pivotAreas count="1">
        <pivotArea outline="0" fieldPosition="0">
          <references count="1">
            <reference field="4294967294" count="1" selected="0">
              <x v="8"/>
            </reference>
          </references>
        </pivotArea>
      </pivotAreas>
    </conditionalFormat>
    <conditionalFormat scope="data" priority="6">
      <pivotAreas count="1">
        <pivotArea outline="0" fieldPosition="0">
          <references count="1">
            <reference field="4294967294" count="1" selected="0">
              <x v="9"/>
            </reference>
          </references>
        </pivotArea>
      </pivotAreas>
    </conditionalFormat>
    <conditionalFormat scope="data" priority="5">
      <pivotAreas count="1">
        <pivotArea outline="0" fieldPosition="0">
          <references count="1">
            <reference field="4294967294" count="1" selected="0">
              <x v="9"/>
            </reference>
          </references>
        </pivotArea>
      </pivotAreas>
    </conditionalFormat>
    <conditionalFormat scope="data" priority="4">
      <pivotAreas count="1">
        <pivotArea outline="0" fieldPosition="0">
          <references count="1">
            <reference field="4294967294" count="1" selected="0">
              <x v="9"/>
            </reference>
          </references>
        </pivotArea>
      </pivotAreas>
    </conditionalFormat>
    <conditionalFormat scope="data" priority="3">
      <pivotAreas count="1">
        <pivotArea outline="0" fieldPosition="0">
          <references count="1">
            <reference field="4294967294" count="1" selected="0">
              <x v="10"/>
            </reference>
          </references>
        </pivotArea>
      </pivotAreas>
    </conditionalFormat>
    <conditionalFormat scope="data" priority="2">
      <pivotAreas count="1">
        <pivotArea outline="0" fieldPosition="0">
          <references count="1">
            <reference field="4294967294" count="1" selected="0">
              <x v="10"/>
            </reference>
          </references>
        </pivotArea>
      </pivotAreas>
    </conditionalFormat>
    <conditionalFormat scope="data" priority="1">
      <pivotAreas count="1">
        <pivotArea outline="0" fieldPosition="0">
          <references count="1">
            <reference field="4294967294" count="1" selected="0">
              <x v="10"/>
            </reference>
          </references>
        </pivotArea>
      </pivotAreas>
    </conditionalFormat>
  </conditionalFormats>
  <chartFormats count="3">
    <chartFormat chart="3" format="24" series="1">
      <pivotArea type="data" outline="0" fieldPosition="0">
        <references count="1">
          <reference field="4294967294" count="1" selected="0">
            <x v="0"/>
          </reference>
        </references>
      </pivotArea>
    </chartFormat>
    <chartFormat chart="3" format="25">
      <pivotArea type="data" outline="0" fieldPosition="0">
        <references count="2">
          <reference field="4294967294" count="1" selected="0">
            <x v="9"/>
          </reference>
          <reference field="10" count="1" selected="0">
            <x v="1"/>
          </reference>
        </references>
      </pivotArea>
    </chartFormat>
    <chartFormat chart="3" format="26">
      <pivotArea type="data" outline="0" fieldPosition="0">
        <references count="2">
          <reference field="4294967294" count="1" selected="0">
            <x v="10"/>
          </reference>
          <reference field="10"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4.xml><?xml version="1.0" encoding="utf-8"?>
<pivotTableDefinition xmlns="http://schemas.openxmlformats.org/spreadsheetml/2006/main" xmlns:mc="http://schemas.openxmlformats.org/markup-compatibility/2006" xmlns:xr="http://schemas.microsoft.com/office/spreadsheetml/2014/revision" mc:Ignorable="xr" xr:uid="{522C3FBA-E8E8-4101-BB3C-02F7986B5973}" name="PivotTable16" cacheId="67" dataOnRows="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4">
  <location ref="A3:B14" firstHeaderRow="1" firstDataRow="1" firstDataCol="1"/>
  <pivotFields count="22">
    <pivotField numFmtId="22" showAll="0"/>
    <pivotField showAll="0">
      <items count="6">
        <item m="1" x="2"/>
        <item m="1" x="4"/>
        <item m="1" x="1"/>
        <item m="1" x="3"/>
        <item x="0"/>
        <item t="default"/>
      </items>
    </pivotField>
    <pivotField showAll="0"/>
    <pivotField showAll="0">
      <items count="4">
        <item m="1" x="2"/>
        <item m="1" x="1"/>
        <item x="0"/>
        <item t="default"/>
      </items>
    </pivotField>
    <pivotField showAll="0"/>
    <pivotField showAll="0"/>
    <pivotField showAll="0"/>
    <pivotField showAll="0"/>
    <pivotField showAll="0"/>
    <pivotField showAll="0"/>
    <pivotField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s>
  <rowFields count="1">
    <field x="-2"/>
  </rowFields>
  <rowItems count="11">
    <i>
      <x/>
    </i>
    <i i="1">
      <x v="1"/>
    </i>
    <i i="2">
      <x v="2"/>
    </i>
    <i i="3">
      <x v="3"/>
    </i>
    <i i="4">
      <x v="4"/>
    </i>
    <i i="5">
      <x v="5"/>
    </i>
    <i i="6">
      <x v="6"/>
    </i>
    <i i="7">
      <x v="7"/>
    </i>
    <i i="8">
      <x v="8"/>
    </i>
    <i i="9">
      <x v="9"/>
    </i>
    <i i="10">
      <x v="10"/>
    </i>
  </rowItems>
  <colItems count="1">
    <i/>
  </colItems>
  <dataFields count="11">
    <dataField name=" 1. I like school (merged)." fld="11" subtotal="average" baseField="0" baseItem="0"/>
    <dataField name=" 2. I feel successful at school (merged)." fld="12" subtotal="average" baseField="0" baseItem="0"/>
    <dataField name=" 3. I feel my school has high standards for achievement (merged)." fld="13" subtotal="average" baseField="0" baseItem="0"/>
    <dataField name=" 4. My school sets clear rules for behavior (merged)." fld="14" subtotal="average" baseField="0" baseItem="0"/>
    <dataField name=" 5. Teachers treat me with respect (merged)." fld="15" subtotal="average" baseField="0" baseItem="0"/>
    <dataField name=" 6. The behaviors in my class allow the teachers to teach (merged)." fld="16" subtotal="average" baseField="0" baseItem="0"/>
    <dataField name=" 7. Students are frequently recognized for good behavior (merged)." fld="17" subtotal="average" baseField="0" baseItem="0"/>
    <dataField name=" 8. School is a place at which I feel safe (merged)." fld="18" subtotal="average" baseField="0" baseItem="0"/>
    <dataField name=" 9. I know an adult at school that I can talk with if I need help (merged)." fld="19" subtotal="average" baseField="0" baseItem="0"/>
    <dataField name=" 10. Adults at my school ask for my opinions about decisions that affect me (merged)" fld="20" subtotal="average" baseField="0" baseItem="0"/>
    <dataField name=" 11. Adults at my school listen to and respect my input about decisions that affect me (merged)." fld="21" subtotal="average" baseField="0" baseItem="0"/>
  </dataFields>
  <conditionalFormats count="33">
    <conditionalFormat scope="data" priority="33">
      <pivotAreas count="1">
        <pivotArea outline="0" fieldPosition="0">
          <references count="1">
            <reference field="4294967294" count="1" selected="0">
              <x v="0"/>
            </reference>
          </references>
        </pivotArea>
      </pivotAreas>
    </conditionalFormat>
    <conditionalFormat scope="data" priority="32">
      <pivotAreas count="1">
        <pivotArea outline="0" fieldPosition="0">
          <references count="1">
            <reference field="4294967294" count="1" selected="0">
              <x v="0"/>
            </reference>
          </references>
        </pivotArea>
      </pivotAreas>
    </conditionalFormat>
    <conditionalFormat scope="data" priority="31">
      <pivotAreas count="1">
        <pivotArea outline="0" fieldPosition="0">
          <references count="1">
            <reference field="4294967294" count="1" selected="0">
              <x v="0"/>
            </reference>
          </references>
        </pivotArea>
      </pivotAreas>
    </conditionalFormat>
    <conditionalFormat scope="data" priority="30">
      <pivotAreas count="1">
        <pivotArea outline="0" fieldPosition="0">
          <references count="1">
            <reference field="4294967294" count="1" selected="0">
              <x v="1"/>
            </reference>
          </references>
        </pivotArea>
      </pivotAreas>
    </conditionalFormat>
    <conditionalFormat scope="data" priority="29">
      <pivotAreas count="1">
        <pivotArea outline="0" fieldPosition="0">
          <references count="1">
            <reference field="4294967294" count="1" selected="0">
              <x v="1"/>
            </reference>
          </references>
        </pivotArea>
      </pivotAreas>
    </conditionalFormat>
    <conditionalFormat scope="data" priority="28">
      <pivotAreas count="1">
        <pivotArea outline="0" fieldPosition="0">
          <references count="1">
            <reference field="4294967294" count="1" selected="0">
              <x v="1"/>
            </reference>
          </references>
        </pivotArea>
      </pivotAreas>
    </conditionalFormat>
    <conditionalFormat scope="data" priority="27">
      <pivotAreas count="1">
        <pivotArea outline="0" fieldPosition="0">
          <references count="1">
            <reference field="4294967294" count="1" selected="0">
              <x v="2"/>
            </reference>
          </references>
        </pivotArea>
      </pivotAreas>
    </conditionalFormat>
    <conditionalFormat scope="data" priority="26">
      <pivotAreas count="1">
        <pivotArea outline="0" fieldPosition="0">
          <references count="1">
            <reference field="4294967294" count="1" selected="0">
              <x v="2"/>
            </reference>
          </references>
        </pivotArea>
      </pivotAreas>
    </conditionalFormat>
    <conditionalFormat scope="data" priority="25">
      <pivotAreas count="1">
        <pivotArea outline="0" fieldPosition="0">
          <references count="1">
            <reference field="4294967294" count="1" selected="0">
              <x v="2"/>
            </reference>
          </references>
        </pivotArea>
      </pivotAreas>
    </conditionalFormat>
    <conditionalFormat scope="data" priority="24">
      <pivotAreas count="1">
        <pivotArea outline="0" fieldPosition="0">
          <references count="1">
            <reference field="4294967294" count="1" selected="0">
              <x v="3"/>
            </reference>
          </references>
        </pivotArea>
      </pivotAreas>
    </conditionalFormat>
    <conditionalFormat scope="data" priority="23">
      <pivotAreas count="1">
        <pivotArea outline="0" fieldPosition="0">
          <references count="1">
            <reference field="4294967294" count="1" selected="0">
              <x v="3"/>
            </reference>
          </references>
        </pivotArea>
      </pivotAreas>
    </conditionalFormat>
    <conditionalFormat scope="data" priority="22">
      <pivotAreas count="1">
        <pivotArea outline="0" fieldPosition="0">
          <references count="1">
            <reference field="4294967294" count="1" selected="0">
              <x v="3"/>
            </reference>
          </references>
        </pivotArea>
      </pivotAreas>
    </conditionalFormat>
    <conditionalFormat scope="data" priority="21">
      <pivotAreas count="1">
        <pivotArea outline="0" fieldPosition="0">
          <references count="1">
            <reference field="4294967294" count="1" selected="0">
              <x v="4"/>
            </reference>
          </references>
        </pivotArea>
      </pivotAreas>
    </conditionalFormat>
    <conditionalFormat scope="data" priority="20">
      <pivotAreas count="1">
        <pivotArea outline="0" fieldPosition="0">
          <references count="1">
            <reference field="4294967294" count="1" selected="0">
              <x v="4"/>
            </reference>
          </references>
        </pivotArea>
      </pivotAreas>
    </conditionalFormat>
    <conditionalFormat scope="data" priority="19">
      <pivotAreas count="1">
        <pivotArea outline="0" fieldPosition="0">
          <references count="1">
            <reference field="4294967294" count="1" selected="0">
              <x v="4"/>
            </reference>
          </references>
        </pivotArea>
      </pivotAreas>
    </conditionalFormat>
    <conditionalFormat scope="data" priority="18">
      <pivotAreas count="1">
        <pivotArea outline="0" fieldPosition="0">
          <references count="1">
            <reference field="4294967294" count="1" selected="0">
              <x v="5"/>
            </reference>
          </references>
        </pivotArea>
      </pivotAreas>
    </conditionalFormat>
    <conditionalFormat scope="data" priority="17">
      <pivotAreas count="1">
        <pivotArea outline="0" fieldPosition="0">
          <references count="1">
            <reference field="4294967294" count="1" selected="0">
              <x v="5"/>
            </reference>
          </references>
        </pivotArea>
      </pivotAreas>
    </conditionalFormat>
    <conditionalFormat scope="data" priority="16">
      <pivotAreas count="1">
        <pivotArea outline="0" fieldPosition="0">
          <references count="1">
            <reference field="4294967294" count="1" selected="0">
              <x v="5"/>
            </reference>
          </references>
        </pivotArea>
      </pivotAreas>
    </conditionalFormat>
    <conditionalFormat scope="data" priority="15">
      <pivotAreas count="1">
        <pivotArea outline="0" fieldPosition="0">
          <references count="1">
            <reference field="4294967294" count="1" selected="0">
              <x v="6"/>
            </reference>
          </references>
        </pivotArea>
      </pivotAreas>
    </conditionalFormat>
    <conditionalFormat scope="data" priority="14">
      <pivotAreas count="1">
        <pivotArea outline="0" fieldPosition="0">
          <references count="1">
            <reference field="4294967294" count="1" selected="0">
              <x v="6"/>
            </reference>
          </references>
        </pivotArea>
      </pivotAreas>
    </conditionalFormat>
    <conditionalFormat scope="data" priority="13">
      <pivotAreas count="1">
        <pivotArea outline="0" fieldPosition="0">
          <references count="1">
            <reference field="4294967294" count="1" selected="0">
              <x v="6"/>
            </reference>
          </references>
        </pivotArea>
      </pivotAreas>
    </conditionalFormat>
    <conditionalFormat scope="data" priority="12">
      <pivotAreas count="1">
        <pivotArea outline="0" fieldPosition="0">
          <references count="1">
            <reference field="4294967294" count="1" selected="0">
              <x v="7"/>
            </reference>
          </references>
        </pivotArea>
      </pivotAreas>
    </conditionalFormat>
    <conditionalFormat scope="data" priority="11">
      <pivotAreas count="1">
        <pivotArea outline="0" fieldPosition="0">
          <references count="1">
            <reference field="4294967294" count="1" selected="0">
              <x v="7"/>
            </reference>
          </references>
        </pivotArea>
      </pivotAreas>
    </conditionalFormat>
    <conditionalFormat scope="data" priority="10">
      <pivotAreas count="1">
        <pivotArea outline="0" fieldPosition="0">
          <references count="1">
            <reference field="4294967294" count="1" selected="0">
              <x v="7"/>
            </reference>
          </references>
        </pivotArea>
      </pivotAreas>
    </conditionalFormat>
    <conditionalFormat scope="data" priority="9">
      <pivotAreas count="1">
        <pivotArea outline="0" fieldPosition="0">
          <references count="1">
            <reference field="4294967294" count="1" selected="0">
              <x v="8"/>
            </reference>
          </references>
        </pivotArea>
      </pivotAreas>
    </conditionalFormat>
    <conditionalFormat scope="data" priority="8">
      <pivotAreas count="1">
        <pivotArea outline="0" fieldPosition="0">
          <references count="1">
            <reference field="4294967294" count="1" selected="0">
              <x v="8"/>
            </reference>
          </references>
        </pivotArea>
      </pivotAreas>
    </conditionalFormat>
    <conditionalFormat scope="data" priority="7">
      <pivotAreas count="1">
        <pivotArea outline="0" fieldPosition="0">
          <references count="1">
            <reference field="4294967294" count="1" selected="0">
              <x v="8"/>
            </reference>
          </references>
        </pivotArea>
      </pivotAreas>
    </conditionalFormat>
    <conditionalFormat scope="data" priority="6">
      <pivotAreas count="1">
        <pivotArea outline="0" fieldPosition="0">
          <references count="1">
            <reference field="4294967294" count="1" selected="0">
              <x v="9"/>
            </reference>
          </references>
        </pivotArea>
      </pivotAreas>
    </conditionalFormat>
    <conditionalFormat scope="data" priority="5">
      <pivotAreas count="1">
        <pivotArea outline="0" fieldPosition="0">
          <references count="1">
            <reference field="4294967294" count="1" selected="0">
              <x v="9"/>
            </reference>
          </references>
        </pivotArea>
      </pivotAreas>
    </conditionalFormat>
    <conditionalFormat scope="data" priority="4">
      <pivotAreas count="1">
        <pivotArea outline="0" fieldPosition="0">
          <references count="1">
            <reference field="4294967294" count="1" selected="0">
              <x v="9"/>
            </reference>
          </references>
        </pivotArea>
      </pivotAreas>
    </conditionalFormat>
    <conditionalFormat scope="data" priority="3">
      <pivotAreas count="1">
        <pivotArea outline="0" fieldPosition="0">
          <references count="1">
            <reference field="4294967294" count="1" selected="0">
              <x v="10"/>
            </reference>
          </references>
        </pivotArea>
      </pivotAreas>
    </conditionalFormat>
    <conditionalFormat scope="data" priority="2">
      <pivotAreas count="1">
        <pivotArea outline="0" fieldPosition="0">
          <references count="1">
            <reference field="4294967294" count="1" selected="0">
              <x v="10"/>
            </reference>
          </references>
        </pivotArea>
      </pivotAreas>
    </conditionalFormat>
    <conditionalFormat scope="data" priority="1">
      <pivotAreas count="1">
        <pivotArea outline="0" fieldPosition="0">
          <references count="1">
            <reference field="4294967294" count="1" selected="0">
              <x v="10"/>
            </reference>
          </references>
        </pivotArea>
      </pivotAreas>
    </conditionalFormat>
  </conditionalFormats>
  <chartFormats count="3">
    <chartFormat chart="3" format="12" series="1">
      <pivotArea type="data" outline="0" fieldPosition="0">
        <references count="1">
          <reference field="4294967294" count="1" selected="0">
            <x v="0"/>
          </reference>
        </references>
      </pivotArea>
    </chartFormat>
    <chartFormat chart="3" format="13">
      <pivotArea type="data" outline="0" fieldPosition="0">
        <references count="1">
          <reference field="4294967294" count="1" selected="0">
            <x v="9"/>
          </reference>
        </references>
      </pivotArea>
    </chartFormat>
    <chartFormat chart="3" format="14">
      <pivotArea type="data" outline="0" fieldPosition="0">
        <references count="1">
          <reference field="4294967294" count="1" selected="0">
            <x v="1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5.xml><?xml version="1.0" encoding="utf-8"?>
<pivotTableDefinition xmlns="http://schemas.openxmlformats.org/spreadsheetml/2006/main" xmlns:mc="http://schemas.openxmlformats.org/markup-compatibility/2006" xmlns:xr="http://schemas.microsoft.com/office/spreadsheetml/2014/revision" mc:Ignorable="xr" xr:uid="{965ADEBC-F833-4097-B54A-7446C26308FE}" name="PivotTable14" cacheId="67" dataOnRows="1" dataPosition="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4">
  <location ref="A1:B34" firstHeaderRow="1" firstDataRow="1" firstDataCol="1"/>
  <pivotFields count="22">
    <pivotField numFmtId="22" showAll="0"/>
    <pivotField showAll="0"/>
    <pivotField showAll="0"/>
    <pivotField showAll="0">
      <items count="4">
        <item m="1" x="2"/>
        <item m="1" x="1"/>
        <item x="0"/>
        <item t="default"/>
      </items>
    </pivotField>
    <pivotField axis="axisRow" showAll="0">
      <items count="3">
        <item m="1" x="1"/>
        <item x="0"/>
        <item t="default"/>
      </items>
    </pivotField>
    <pivotField showAll="0"/>
    <pivotField showAll="0"/>
    <pivotField showAll="0"/>
    <pivotField showAll="0"/>
    <pivotField showAll="0"/>
    <pivotField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s>
  <rowFields count="2">
    <field x="-2"/>
    <field x="4"/>
  </rowFields>
  <rowItems count="33">
    <i>
      <x/>
    </i>
    <i r="1">
      <x v="1"/>
    </i>
    <i i="1">
      <x v="1"/>
    </i>
    <i r="1" i="1">
      <x v="1"/>
    </i>
    <i i="2">
      <x v="2"/>
    </i>
    <i r="1" i="2">
      <x v="1"/>
    </i>
    <i i="3">
      <x v="3"/>
    </i>
    <i r="1" i="3">
      <x v="1"/>
    </i>
    <i i="4">
      <x v="4"/>
    </i>
    <i r="1" i="4">
      <x v="1"/>
    </i>
    <i i="5">
      <x v="5"/>
    </i>
    <i r="1" i="5">
      <x v="1"/>
    </i>
    <i i="6">
      <x v="6"/>
    </i>
    <i r="1" i="6">
      <x v="1"/>
    </i>
    <i i="7">
      <x v="7"/>
    </i>
    <i r="1" i="7">
      <x v="1"/>
    </i>
    <i i="8">
      <x v="8"/>
    </i>
    <i r="1" i="8">
      <x v="1"/>
    </i>
    <i i="9">
      <x v="9"/>
    </i>
    <i r="1" i="9">
      <x v="1"/>
    </i>
    <i i="10">
      <x v="10"/>
    </i>
    <i r="1" i="10">
      <x v="1"/>
    </i>
    <i t="grand">
      <x/>
    </i>
    <i t="grand" i="1">
      <x/>
    </i>
    <i t="grand" i="2">
      <x/>
    </i>
    <i t="grand" i="3">
      <x/>
    </i>
    <i t="grand" i="4">
      <x/>
    </i>
    <i t="grand" i="5">
      <x/>
    </i>
    <i t="grand" i="6">
      <x/>
    </i>
    <i t="grand" i="7">
      <x/>
    </i>
    <i t="grand" i="8">
      <x/>
    </i>
    <i t="grand" i="9">
      <x/>
    </i>
    <i t="grand" i="10">
      <x/>
    </i>
  </rowItems>
  <colItems count="1">
    <i/>
  </colItems>
  <dataFields count="11">
    <dataField name=" 1. I like school (merged)." fld="11" subtotal="average" baseField="0" baseItem="0"/>
    <dataField name=" 2. I feel successful at school (merged)." fld="12" subtotal="average" baseField="0" baseItem="0"/>
    <dataField name=" 3. I feel my school has high standards for achievement (merged)." fld="13" subtotal="average" baseField="0" baseItem="0"/>
    <dataField name=" 4. My school sets clear rules for behavior (merged)." fld="14" subtotal="average" baseField="0" baseItem="0"/>
    <dataField name=" 5. Teachers treat me with respect (merged)." fld="15" subtotal="average" baseField="0" baseItem="0"/>
    <dataField name=" 6. The behaviors in my class allow the teachers to teach (merged)." fld="16" subtotal="average" baseField="0" baseItem="0"/>
    <dataField name=" 7. Students are frequently recognized for good behavior (merged)." fld="17" subtotal="average" baseField="0" baseItem="0"/>
    <dataField name=" 8. School is a place at which I feel safe (merged)." fld="18" subtotal="average" baseField="0" baseItem="0"/>
    <dataField name=" 9. I know an adult at school that I can talk with if I need help (merged)." fld="19" subtotal="average" baseField="0" baseItem="0"/>
    <dataField name=" 10. Adults at my school ask for my opinions about decisions that affect me (merged)" fld="20" subtotal="average" baseField="0" baseItem="0"/>
    <dataField name=" 11. Adults at my school listen to and respect my input about decisions that affect me (merged)." fld="21" subtotal="average" baseField="0" baseItem="0"/>
  </dataFields>
  <conditionalFormats count="33">
    <conditionalFormat scope="data" priority="33">
      <pivotAreas count="1">
        <pivotArea outline="0" fieldPosition="0">
          <references count="1">
            <reference field="4294967294" count="1" selected="0">
              <x v="0"/>
            </reference>
          </references>
        </pivotArea>
      </pivotAreas>
    </conditionalFormat>
    <conditionalFormat scope="data" priority="32">
      <pivotAreas count="1">
        <pivotArea outline="0" fieldPosition="0">
          <references count="1">
            <reference field="4294967294" count="1" selected="0">
              <x v="0"/>
            </reference>
          </references>
        </pivotArea>
      </pivotAreas>
    </conditionalFormat>
    <conditionalFormat scope="data" priority="31">
      <pivotAreas count="1">
        <pivotArea outline="0" fieldPosition="0">
          <references count="1">
            <reference field="4294967294" count="1" selected="0">
              <x v="0"/>
            </reference>
          </references>
        </pivotArea>
      </pivotAreas>
    </conditionalFormat>
    <conditionalFormat scope="data" priority="30">
      <pivotAreas count="1">
        <pivotArea outline="0" fieldPosition="0">
          <references count="1">
            <reference field="4294967294" count="1" selected="0">
              <x v="1"/>
            </reference>
          </references>
        </pivotArea>
      </pivotAreas>
    </conditionalFormat>
    <conditionalFormat scope="data" priority="29">
      <pivotAreas count="1">
        <pivotArea outline="0" fieldPosition="0">
          <references count="1">
            <reference field="4294967294" count="1" selected="0">
              <x v="1"/>
            </reference>
          </references>
        </pivotArea>
      </pivotAreas>
    </conditionalFormat>
    <conditionalFormat scope="data" priority="28">
      <pivotAreas count="1">
        <pivotArea outline="0" fieldPosition="0">
          <references count="1">
            <reference field="4294967294" count="1" selected="0">
              <x v="1"/>
            </reference>
          </references>
        </pivotArea>
      </pivotAreas>
    </conditionalFormat>
    <conditionalFormat scope="data" priority="27">
      <pivotAreas count="1">
        <pivotArea outline="0" fieldPosition="0">
          <references count="1">
            <reference field="4294967294" count="1" selected="0">
              <x v="2"/>
            </reference>
          </references>
        </pivotArea>
      </pivotAreas>
    </conditionalFormat>
    <conditionalFormat scope="data" priority="26">
      <pivotAreas count="1">
        <pivotArea outline="0" fieldPosition="0">
          <references count="1">
            <reference field="4294967294" count="1" selected="0">
              <x v="2"/>
            </reference>
          </references>
        </pivotArea>
      </pivotAreas>
    </conditionalFormat>
    <conditionalFormat scope="data" priority="25">
      <pivotAreas count="1">
        <pivotArea outline="0" fieldPosition="0">
          <references count="1">
            <reference field="4294967294" count="1" selected="0">
              <x v="2"/>
            </reference>
          </references>
        </pivotArea>
      </pivotAreas>
    </conditionalFormat>
    <conditionalFormat scope="data" priority="24">
      <pivotAreas count="1">
        <pivotArea outline="0" fieldPosition="0">
          <references count="1">
            <reference field="4294967294" count="1" selected="0">
              <x v="3"/>
            </reference>
          </references>
        </pivotArea>
      </pivotAreas>
    </conditionalFormat>
    <conditionalFormat scope="data" priority="23">
      <pivotAreas count="1">
        <pivotArea outline="0" fieldPosition="0">
          <references count="1">
            <reference field="4294967294" count="1" selected="0">
              <x v="3"/>
            </reference>
          </references>
        </pivotArea>
      </pivotAreas>
    </conditionalFormat>
    <conditionalFormat scope="data" priority="22">
      <pivotAreas count="1">
        <pivotArea outline="0" fieldPosition="0">
          <references count="1">
            <reference field="4294967294" count="1" selected="0">
              <x v="3"/>
            </reference>
          </references>
        </pivotArea>
      </pivotAreas>
    </conditionalFormat>
    <conditionalFormat scope="data" priority="21">
      <pivotAreas count="1">
        <pivotArea outline="0" fieldPosition="0">
          <references count="1">
            <reference field="4294967294" count="1" selected="0">
              <x v="4"/>
            </reference>
          </references>
        </pivotArea>
      </pivotAreas>
    </conditionalFormat>
    <conditionalFormat scope="data" priority="20">
      <pivotAreas count="1">
        <pivotArea outline="0" fieldPosition="0">
          <references count="1">
            <reference field="4294967294" count="1" selected="0">
              <x v="4"/>
            </reference>
          </references>
        </pivotArea>
      </pivotAreas>
    </conditionalFormat>
    <conditionalFormat scope="data" priority="19">
      <pivotAreas count="1">
        <pivotArea outline="0" fieldPosition="0">
          <references count="1">
            <reference field="4294967294" count="1" selected="0">
              <x v="4"/>
            </reference>
          </references>
        </pivotArea>
      </pivotAreas>
    </conditionalFormat>
    <conditionalFormat scope="data" priority="18">
      <pivotAreas count="1">
        <pivotArea outline="0" fieldPosition="0">
          <references count="1">
            <reference field="4294967294" count="1" selected="0">
              <x v="5"/>
            </reference>
          </references>
        </pivotArea>
      </pivotAreas>
    </conditionalFormat>
    <conditionalFormat scope="data" priority="17">
      <pivotAreas count="1">
        <pivotArea outline="0" fieldPosition="0">
          <references count="1">
            <reference field="4294967294" count="1" selected="0">
              <x v="5"/>
            </reference>
          </references>
        </pivotArea>
      </pivotAreas>
    </conditionalFormat>
    <conditionalFormat scope="data" priority="16">
      <pivotAreas count="1">
        <pivotArea outline="0" fieldPosition="0">
          <references count="1">
            <reference field="4294967294" count="1" selected="0">
              <x v="5"/>
            </reference>
          </references>
        </pivotArea>
      </pivotAreas>
    </conditionalFormat>
    <conditionalFormat scope="data" priority="15">
      <pivotAreas count="1">
        <pivotArea outline="0" fieldPosition="0">
          <references count="1">
            <reference field="4294967294" count="1" selected="0">
              <x v="6"/>
            </reference>
          </references>
        </pivotArea>
      </pivotAreas>
    </conditionalFormat>
    <conditionalFormat scope="data" priority="14">
      <pivotAreas count="1">
        <pivotArea outline="0" fieldPosition="0">
          <references count="1">
            <reference field="4294967294" count="1" selected="0">
              <x v="6"/>
            </reference>
          </references>
        </pivotArea>
      </pivotAreas>
    </conditionalFormat>
    <conditionalFormat scope="data" priority="13">
      <pivotAreas count="1">
        <pivotArea outline="0" fieldPosition="0">
          <references count="1">
            <reference field="4294967294" count="1" selected="0">
              <x v="6"/>
            </reference>
          </references>
        </pivotArea>
      </pivotAreas>
    </conditionalFormat>
    <conditionalFormat scope="data" priority="12">
      <pivotAreas count="1">
        <pivotArea outline="0" fieldPosition="0">
          <references count="1">
            <reference field="4294967294" count="1" selected="0">
              <x v="7"/>
            </reference>
          </references>
        </pivotArea>
      </pivotAreas>
    </conditionalFormat>
    <conditionalFormat scope="data" priority="11">
      <pivotAreas count="1">
        <pivotArea outline="0" fieldPosition="0">
          <references count="1">
            <reference field="4294967294" count="1" selected="0">
              <x v="7"/>
            </reference>
          </references>
        </pivotArea>
      </pivotAreas>
    </conditionalFormat>
    <conditionalFormat scope="data" priority="10">
      <pivotAreas count="1">
        <pivotArea outline="0" fieldPosition="0">
          <references count="1">
            <reference field="4294967294" count="1" selected="0">
              <x v="7"/>
            </reference>
          </references>
        </pivotArea>
      </pivotAreas>
    </conditionalFormat>
    <conditionalFormat scope="data" priority="9">
      <pivotAreas count="1">
        <pivotArea outline="0" fieldPosition="0">
          <references count="1">
            <reference field="4294967294" count="1" selected="0">
              <x v="8"/>
            </reference>
          </references>
        </pivotArea>
      </pivotAreas>
    </conditionalFormat>
    <conditionalFormat scope="data" priority="8">
      <pivotAreas count="1">
        <pivotArea outline="0" fieldPosition="0">
          <references count="1">
            <reference field="4294967294" count="1" selected="0">
              <x v="8"/>
            </reference>
          </references>
        </pivotArea>
      </pivotAreas>
    </conditionalFormat>
    <conditionalFormat scope="data" priority="7">
      <pivotAreas count="1">
        <pivotArea outline="0" fieldPosition="0">
          <references count="1">
            <reference field="4294967294" count="1" selected="0">
              <x v="8"/>
            </reference>
          </references>
        </pivotArea>
      </pivotAreas>
    </conditionalFormat>
    <conditionalFormat scope="data" priority="6">
      <pivotAreas count="1">
        <pivotArea outline="0" fieldPosition="0">
          <references count="1">
            <reference field="4294967294" count="1" selected="0">
              <x v="9"/>
            </reference>
          </references>
        </pivotArea>
      </pivotAreas>
    </conditionalFormat>
    <conditionalFormat scope="data" priority="5">
      <pivotAreas count="1">
        <pivotArea outline="0" fieldPosition="0">
          <references count="1">
            <reference field="4294967294" count="1" selected="0">
              <x v="9"/>
            </reference>
          </references>
        </pivotArea>
      </pivotAreas>
    </conditionalFormat>
    <conditionalFormat scope="data" priority="4">
      <pivotAreas count="1">
        <pivotArea outline="0" fieldPosition="0">
          <references count="1">
            <reference field="4294967294" count="1" selected="0">
              <x v="9"/>
            </reference>
          </references>
        </pivotArea>
      </pivotAreas>
    </conditionalFormat>
    <conditionalFormat scope="data" priority="3">
      <pivotAreas count="1">
        <pivotArea outline="0" fieldPosition="0">
          <references count="1">
            <reference field="4294967294" count="1" selected="0">
              <x v="10"/>
            </reference>
          </references>
        </pivotArea>
      </pivotAreas>
    </conditionalFormat>
    <conditionalFormat scope="data" priority="2">
      <pivotAreas count="1">
        <pivotArea outline="0" fieldPosition="0">
          <references count="1">
            <reference field="4294967294" count="1" selected="0">
              <x v="10"/>
            </reference>
          </references>
        </pivotArea>
      </pivotAreas>
    </conditionalFormat>
    <conditionalFormat scope="data" priority="1">
      <pivotAreas count="1">
        <pivotArea outline="0" fieldPosition="0">
          <references count="1">
            <reference field="4294967294" count="1" selected="0">
              <x v="10"/>
            </reference>
          </references>
        </pivotArea>
      </pivotAreas>
    </conditionalFormat>
  </conditionalFormats>
  <chartFormats count="3">
    <chartFormat chart="3" format="12" series="1">
      <pivotArea type="data" outline="0" fieldPosition="0">
        <references count="1">
          <reference field="4294967294" count="1" selected="0">
            <x v="0"/>
          </reference>
        </references>
      </pivotArea>
    </chartFormat>
    <chartFormat chart="3" format="13">
      <pivotArea type="data" outline="0" fieldPosition="0">
        <references count="2">
          <reference field="4294967294" count="1" selected="0">
            <x v="9"/>
          </reference>
          <reference field="4" count="1" selected="0">
            <x v="0"/>
          </reference>
        </references>
      </pivotArea>
    </chartFormat>
    <chartFormat chart="3" format="14">
      <pivotArea type="data" outline="0" fieldPosition="0">
        <references count="2">
          <reference field="4294967294" count="1" selected="0">
            <x v="10"/>
          </reference>
          <reference field="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6.xml><?xml version="1.0" encoding="utf-8"?>
<pivotTableDefinition xmlns="http://schemas.openxmlformats.org/spreadsheetml/2006/main" xmlns:mc="http://schemas.openxmlformats.org/markup-compatibility/2006" xmlns:xr="http://schemas.microsoft.com/office/spreadsheetml/2014/revision" mc:Ignorable="xr" xr:uid="{66821BD6-6CFC-4756-9F93-A972C5FCC13D}" name="PivotTable7" cacheId="67" dataOnRows="1" dataPosition="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4">
  <location ref="A3:B36" firstHeaderRow="1" firstDataRow="1" firstDataCol="1"/>
  <pivotFields count="22">
    <pivotField numFmtId="22" showAll="0"/>
    <pivotField showAll="0"/>
    <pivotField showAll="0"/>
    <pivotField showAll="0">
      <items count="4">
        <item m="1" x="2"/>
        <item m="1" x="1"/>
        <item x="0"/>
        <item t="default"/>
      </items>
    </pivotField>
    <pivotField showAll="0"/>
    <pivotField axis="axisRow" showAll="0">
      <items count="3">
        <item m="1" x="1"/>
        <item x="0"/>
        <item t="default"/>
      </items>
    </pivotField>
    <pivotField showAll="0"/>
    <pivotField showAll="0"/>
    <pivotField showAll="0"/>
    <pivotField showAll="0"/>
    <pivotField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s>
  <rowFields count="2">
    <field x="-2"/>
    <field x="5"/>
  </rowFields>
  <rowItems count="33">
    <i>
      <x/>
    </i>
    <i r="1">
      <x v="1"/>
    </i>
    <i i="1">
      <x v="1"/>
    </i>
    <i r="1" i="1">
      <x v="1"/>
    </i>
    <i i="2">
      <x v="2"/>
    </i>
    <i r="1" i="2">
      <x v="1"/>
    </i>
    <i i="3">
      <x v="3"/>
    </i>
    <i r="1" i="3">
      <x v="1"/>
    </i>
    <i i="4">
      <x v="4"/>
    </i>
    <i r="1" i="4">
      <x v="1"/>
    </i>
    <i i="5">
      <x v="5"/>
    </i>
    <i r="1" i="5">
      <x v="1"/>
    </i>
    <i i="6">
      <x v="6"/>
    </i>
    <i r="1" i="6">
      <x v="1"/>
    </i>
    <i i="7">
      <x v="7"/>
    </i>
    <i r="1" i="7">
      <x v="1"/>
    </i>
    <i i="8">
      <x v="8"/>
    </i>
    <i r="1" i="8">
      <x v="1"/>
    </i>
    <i i="9">
      <x v="9"/>
    </i>
    <i r="1" i="9">
      <x v="1"/>
    </i>
    <i i="10">
      <x v="10"/>
    </i>
    <i r="1" i="10">
      <x v="1"/>
    </i>
    <i t="grand">
      <x/>
    </i>
    <i t="grand" i="1">
      <x/>
    </i>
    <i t="grand" i="2">
      <x/>
    </i>
    <i t="grand" i="3">
      <x/>
    </i>
    <i t="grand" i="4">
      <x/>
    </i>
    <i t="grand" i="5">
      <x/>
    </i>
    <i t="grand" i="6">
      <x/>
    </i>
    <i t="grand" i="7">
      <x/>
    </i>
    <i t="grand" i="8">
      <x/>
    </i>
    <i t="grand" i="9">
      <x/>
    </i>
    <i t="grand" i="10">
      <x/>
    </i>
  </rowItems>
  <colItems count="1">
    <i/>
  </colItems>
  <dataFields count="11">
    <dataField name=" 1. I like school (merged)." fld="11" subtotal="average" baseField="0" baseItem="0"/>
    <dataField name=" 2. I feel successful at school (merged)." fld="12" subtotal="average" baseField="0" baseItem="0"/>
    <dataField name=" 3. I feel my school has high standards for achievement (merged)." fld="13" subtotal="average" baseField="0" baseItem="0"/>
    <dataField name=" 4. My school sets clear rules for behavior (merged)." fld="14" subtotal="average" baseField="0" baseItem="0"/>
    <dataField name=" 5. Teachers treat me with respect (merged)." fld="15" subtotal="average" baseField="0" baseItem="0"/>
    <dataField name=" 6. The behaviors in my class allow the teachers to teach (merged)." fld="16" subtotal="average" baseField="0" baseItem="0"/>
    <dataField name=" 7. Students are frequently recognized for good behavior (merged)." fld="17" subtotal="average" baseField="0" baseItem="0"/>
    <dataField name=" 8. School is a place at which I feel safe (merged)." fld="18" subtotal="average" baseField="0" baseItem="0"/>
    <dataField name=" 9. I know an adult at school that I can talk with if I need help (merged)." fld="19" subtotal="average" baseField="0" baseItem="0"/>
    <dataField name=" 10. Adults at my school ask for my opinions about decisions that affect me (merged)" fld="20" subtotal="average" baseField="0" baseItem="0"/>
    <dataField name=" 11. Adults at my school listen to and respect my input about decisions that affect me (merged)." fld="21" subtotal="average" baseField="0" baseItem="0"/>
  </dataFields>
  <conditionalFormats count="33">
    <conditionalFormat scope="data" priority="33">
      <pivotAreas count="1">
        <pivotArea outline="0" fieldPosition="0">
          <references count="1">
            <reference field="4294967294" count="1" selected="0">
              <x v="0"/>
            </reference>
          </references>
        </pivotArea>
      </pivotAreas>
    </conditionalFormat>
    <conditionalFormat scope="data" priority="32">
      <pivotAreas count="1">
        <pivotArea outline="0" fieldPosition="0">
          <references count="1">
            <reference field="4294967294" count="1" selected="0">
              <x v="0"/>
            </reference>
          </references>
        </pivotArea>
      </pivotAreas>
    </conditionalFormat>
    <conditionalFormat scope="data" priority="31">
      <pivotAreas count="1">
        <pivotArea outline="0" fieldPosition="0">
          <references count="1">
            <reference field="4294967294" count="1" selected="0">
              <x v="0"/>
            </reference>
          </references>
        </pivotArea>
      </pivotAreas>
    </conditionalFormat>
    <conditionalFormat scope="data" priority="30">
      <pivotAreas count="1">
        <pivotArea outline="0" fieldPosition="0">
          <references count="1">
            <reference field="4294967294" count="1" selected="0">
              <x v="1"/>
            </reference>
          </references>
        </pivotArea>
      </pivotAreas>
    </conditionalFormat>
    <conditionalFormat scope="data" priority="29">
      <pivotAreas count="1">
        <pivotArea outline="0" fieldPosition="0">
          <references count="1">
            <reference field="4294967294" count="1" selected="0">
              <x v="1"/>
            </reference>
          </references>
        </pivotArea>
      </pivotAreas>
    </conditionalFormat>
    <conditionalFormat scope="data" priority="28">
      <pivotAreas count="1">
        <pivotArea outline="0" fieldPosition="0">
          <references count="1">
            <reference field="4294967294" count="1" selected="0">
              <x v="1"/>
            </reference>
          </references>
        </pivotArea>
      </pivotAreas>
    </conditionalFormat>
    <conditionalFormat scope="data" priority="27">
      <pivotAreas count="1">
        <pivotArea outline="0" fieldPosition="0">
          <references count="1">
            <reference field="4294967294" count="1" selected="0">
              <x v="2"/>
            </reference>
          </references>
        </pivotArea>
      </pivotAreas>
    </conditionalFormat>
    <conditionalFormat scope="data" priority="26">
      <pivotAreas count="1">
        <pivotArea outline="0" fieldPosition="0">
          <references count="1">
            <reference field="4294967294" count="1" selected="0">
              <x v="2"/>
            </reference>
          </references>
        </pivotArea>
      </pivotAreas>
    </conditionalFormat>
    <conditionalFormat scope="data" priority="25">
      <pivotAreas count="1">
        <pivotArea outline="0" fieldPosition="0">
          <references count="1">
            <reference field="4294967294" count="1" selected="0">
              <x v="2"/>
            </reference>
          </references>
        </pivotArea>
      </pivotAreas>
    </conditionalFormat>
    <conditionalFormat scope="data" priority="24">
      <pivotAreas count="1">
        <pivotArea outline="0" fieldPosition="0">
          <references count="1">
            <reference field="4294967294" count="1" selected="0">
              <x v="3"/>
            </reference>
          </references>
        </pivotArea>
      </pivotAreas>
    </conditionalFormat>
    <conditionalFormat scope="data" priority="23">
      <pivotAreas count="1">
        <pivotArea outline="0" fieldPosition="0">
          <references count="1">
            <reference field="4294967294" count="1" selected="0">
              <x v="3"/>
            </reference>
          </references>
        </pivotArea>
      </pivotAreas>
    </conditionalFormat>
    <conditionalFormat scope="data" priority="22">
      <pivotAreas count="1">
        <pivotArea outline="0" fieldPosition="0">
          <references count="1">
            <reference field="4294967294" count="1" selected="0">
              <x v="3"/>
            </reference>
          </references>
        </pivotArea>
      </pivotAreas>
    </conditionalFormat>
    <conditionalFormat scope="data" priority="21">
      <pivotAreas count="1">
        <pivotArea outline="0" fieldPosition="0">
          <references count="1">
            <reference field="4294967294" count="1" selected="0">
              <x v="4"/>
            </reference>
          </references>
        </pivotArea>
      </pivotAreas>
    </conditionalFormat>
    <conditionalFormat scope="data" priority="20">
      <pivotAreas count="1">
        <pivotArea outline="0" fieldPosition="0">
          <references count="1">
            <reference field="4294967294" count="1" selected="0">
              <x v="4"/>
            </reference>
          </references>
        </pivotArea>
      </pivotAreas>
    </conditionalFormat>
    <conditionalFormat scope="data" priority="19">
      <pivotAreas count="1">
        <pivotArea outline="0" fieldPosition="0">
          <references count="1">
            <reference field="4294967294" count="1" selected="0">
              <x v="4"/>
            </reference>
          </references>
        </pivotArea>
      </pivotAreas>
    </conditionalFormat>
    <conditionalFormat scope="data" priority="18">
      <pivotAreas count="1">
        <pivotArea outline="0" fieldPosition="0">
          <references count="1">
            <reference field="4294967294" count="1" selected="0">
              <x v="5"/>
            </reference>
          </references>
        </pivotArea>
      </pivotAreas>
    </conditionalFormat>
    <conditionalFormat scope="data" priority="17">
      <pivotAreas count="1">
        <pivotArea outline="0" fieldPosition="0">
          <references count="1">
            <reference field="4294967294" count="1" selected="0">
              <x v="5"/>
            </reference>
          </references>
        </pivotArea>
      </pivotAreas>
    </conditionalFormat>
    <conditionalFormat scope="data" priority="16">
      <pivotAreas count="1">
        <pivotArea outline="0" fieldPosition="0">
          <references count="1">
            <reference field="4294967294" count="1" selected="0">
              <x v="5"/>
            </reference>
          </references>
        </pivotArea>
      </pivotAreas>
    </conditionalFormat>
    <conditionalFormat scope="data" priority="15">
      <pivotAreas count="1">
        <pivotArea outline="0" fieldPosition="0">
          <references count="1">
            <reference field="4294967294" count="1" selected="0">
              <x v="6"/>
            </reference>
          </references>
        </pivotArea>
      </pivotAreas>
    </conditionalFormat>
    <conditionalFormat scope="data" priority="14">
      <pivotAreas count="1">
        <pivotArea outline="0" fieldPosition="0">
          <references count="1">
            <reference field="4294967294" count="1" selected="0">
              <x v="6"/>
            </reference>
          </references>
        </pivotArea>
      </pivotAreas>
    </conditionalFormat>
    <conditionalFormat scope="data" priority="13">
      <pivotAreas count="1">
        <pivotArea outline="0" fieldPosition="0">
          <references count="1">
            <reference field="4294967294" count="1" selected="0">
              <x v="6"/>
            </reference>
          </references>
        </pivotArea>
      </pivotAreas>
    </conditionalFormat>
    <conditionalFormat scope="data" priority="12">
      <pivotAreas count="1">
        <pivotArea outline="0" fieldPosition="0">
          <references count="1">
            <reference field="4294967294" count="1" selected="0">
              <x v="7"/>
            </reference>
          </references>
        </pivotArea>
      </pivotAreas>
    </conditionalFormat>
    <conditionalFormat scope="data" priority="11">
      <pivotAreas count="1">
        <pivotArea outline="0" fieldPosition="0">
          <references count="1">
            <reference field="4294967294" count="1" selected="0">
              <x v="7"/>
            </reference>
          </references>
        </pivotArea>
      </pivotAreas>
    </conditionalFormat>
    <conditionalFormat scope="data" priority="10">
      <pivotAreas count="1">
        <pivotArea outline="0" fieldPosition="0">
          <references count="1">
            <reference field="4294967294" count="1" selected="0">
              <x v="7"/>
            </reference>
          </references>
        </pivotArea>
      </pivotAreas>
    </conditionalFormat>
    <conditionalFormat scope="data" priority="9">
      <pivotAreas count="1">
        <pivotArea outline="0" fieldPosition="0">
          <references count="1">
            <reference field="4294967294" count="1" selected="0">
              <x v="8"/>
            </reference>
          </references>
        </pivotArea>
      </pivotAreas>
    </conditionalFormat>
    <conditionalFormat scope="data" priority="8">
      <pivotAreas count="1">
        <pivotArea outline="0" fieldPosition="0">
          <references count="1">
            <reference field="4294967294" count="1" selected="0">
              <x v="8"/>
            </reference>
          </references>
        </pivotArea>
      </pivotAreas>
    </conditionalFormat>
    <conditionalFormat scope="data" priority="7">
      <pivotAreas count="1">
        <pivotArea outline="0" fieldPosition="0">
          <references count="1">
            <reference field="4294967294" count="1" selected="0">
              <x v="8"/>
            </reference>
          </references>
        </pivotArea>
      </pivotAreas>
    </conditionalFormat>
    <conditionalFormat scope="data" priority="6">
      <pivotAreas count="1">
        <pivotArea outline="0" fieldPosition="0">
          <references count="1">
            <reference field="4294967294" count="1" selected="0">
              <x v="9"/>
            </reference>
          </references>
        </pivotArea>
      </pivotAreas>
    </conditionalFormat>
    <conditionalFormat scope="data" priority="5">
      <pivotAreas count="1">
        <pivotArea outline="0" fieldPosition="0">
          <references count="1">
            <reference field="4294967294" count="1" selected="0">
              <x v="9"/>
            </reference>
          </references>
        </pivotArea>
      </pivotAreas>
    </conditionalFormat>
    <conditionalFormat scope="data" priority="4">
      <pivotAreas count="1">
        <pivotArea outline="0" fieldPosition="0">
          <references count="1">
            <reference field="4294967294" count="1" selected="0">
              <x v="9"/>
            </reference>
          </references>
        </pivotArea>
      </pivotAreas>
    </conditionalFormat>
    <conditionalFormat scope="data" priority="3">
      <pivotAreas count="1">
        <pivotArea outline="0" fieldPosition="0">
          <references count="1">
            <reference field="4294967294" count="1" selected="0">
              <x v="10"/>
            </reference>
          </references>
        </pivotArea>
      </pivotAreas>
    </conditionalFormat>
    <conditionalFormat scope="data" priority="2">
      <pivotAreas count="1">
        <pivotArea outline="0" fieldPosition="0">
          <references count="1">
            <reference field="4294967294" count="1" selected="0">
              <x v="10"/>
            </reference>
          </references>
        </pivotArea>
      </pivotAreas>
    </conditionalFormat>
    <conditionalFormat scope="data" priority="1">
      <pivotAreas count="1">
        <pivotArea outline="0" fieldPosition="0">
          <references count="1">
            <reference field="4294967294" count="1" selected="0">
              <x v="10"/>
            </reference>
          </references>
        </pivotArea>
      </pivotAreas>
    </conditionalFormat>
  </conditionalFormats>
  <chartFormats count="3">
    <chartFormat chart="3" format="13" series="1">
      <pivotArea type="data" outline="0" fieldPosition="0">
        <references count="1">
          <reference field="4294967294" count="1" selected="0">
            <x v="0"/>
          </reference>
        </references>
      </pivotArea>
    </chartFormat>
    <chartFormat chart="3" format="14">
      <pivotArea type="data" outline="0" fieldPosition="0">
        <references count="2">
          <reference field="4294967294" count="1" selected="0">
            <x v="9"/>
          </reference>
          <reference field="5" count="1" selected="0">
            <x v="0"/>
          </reference>
        </references>
      </pivotArea>
    </chartFormat>
    <chartFormat chart="3" format="15">
      <pivotArea type="data" outline="0" fieldPosition="0">
        <references count="2">
          <reference field="4294967294" count="1" selected="0">
            <x v="10"/>
          </reference>
          <reference field="5"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7.xml><?xml version="1.0" encoding="utf-8"?>
<pivotTableDefinition xmlns="http://schemas.openxmlformats.org/spreadsheetml/2006/main" xmlns:mc="http://schemas.openxmlformats.org/markup-compatibility/2006" xmlns:xr="http://schemas.microsoft.com/office/spreadsheetml/2014/revision" mc:Ignorable="xr" xr:uid="{881518EB-9DF1-49C7-B559-CAE1326FCBA1}" name="PivotTable8" cacheId="67" dataOnRows="1" dataPosition="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4">
  <location ref="A3:B36" firstHeaderRow="1" firstDataRow="1" firstDataCol="1"/>
  <pivotFields count="22">
    <pivotField numFmtId="22" showAll="0"/>
    <pivotField showAll="0"/>
    <pivotField showAll="0"/>
    <pivotField showAll="0">
      <items count="4">
        <item m="1" x="2"/>
        <item m="1" x="1"/>
        <item x="0"/>
        <item t="default"/>
      </items>
    </pivotField>
    <pivotField showAll="0"/>
    <pivotField showAll="0"/>
    <pivotField axis="axisRow" showAll="0">
      <items count="4">
        <item m="1" x="2"/>
        <item m="1" x="1"/>
        <item x="0"/>
        <item t="default"/>
      </items>
    </pivotField>
    <pivotField showAll="0"/>
    <pivotField showAll="0"/>
    <pivotField showAll="0"/>
    <pivotField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s>
  <rowFields count="2">
    <field x="-2"/>
    <field x="6"/>
  </rowFields>
  <rowItems count="33">
    <i>
      <x/>
    </i>
    <i r="1">
      <x v="2"/>
    </i>
    <i i="1">
      <x v="1"/>
    </i>
    <i r="1" i="1">
      <x v="2"/>
    </i>
    <i i="2">
      <x v="2"/>
    </i>
    <i r="1" i="2">
      <x v="2"/>
    </i>
    <i i="3">
      <x v="3"/>
    </i>
    <i r="1" i="3">
      <x v="2"/>
    </i>
    <i i="4">
      <x v="4"/>
    </i>
    <i r="1" i="4">
      <x v="2"/>
    </i>
    <i i="5">
      <x v="5"/>
    </i>
    <i r="1" i="5">
      <x v="2"/>
    </i>
    <i i="6">
      <x v="6"/>
    </i>
    <i r="1" i="6">
      <x v="2"/>
    </i>
    <i i="7">
      <x v="7"/>
    </i>
    <i r="1" i="7">
      <x v="2"/>
    </i>
    <i i="8">
      <x v="8"/>
    </i>
    <i r="1" i="8">
      <x v="2"/>
    </i>
    <i i="9">
      <x v="9"/>
    </i>
    <i r="1" i="9">
      <x v="2"/>
    </i>
    <i i="10">
      <x v="10"/>
    </i>
    <i r="1" i="10">
      <x v="2"/>
    </i>
    <i t="grand">
      <x/>
    </i>
    <i t="grand" i="1">
      <x/>
    </i>
    <i t="grand" i="2">
      <x/>
    </i>
    <i t="grand" i="3">
      <x/>
    </i>
    <i t="grand" i="4">
      <x/>
    </i>
    <i t="grand" i="5">
      <x/>
    </i>
    <i t="grand" i="6">
      <x/>
    </i>
    <i t="grand" i="7">
      <x/>
    </i>
    <i t="grand" i="8">
      <x/>
    </i>
    <i t="grand" i="9">
      <x/>
    </i>
    <i t="grand" i="10">
      <x/>
    </i>
  </rowItems>
  <colItems count="1">
    <i/>
  </colItems>
  <dataFields count="11">
    <dataField name=" 1. I like school (merged)." fld="11" subtotal="average" baseField="0" baseItem="0"/>
    <dataField name=" 2. I feel successful at school (merged)." fld="12" subtotal="average" baseField="0" baseItem="0"/>
    <dataField name=" 3. I feel my school has high standards for achievement (merged)." fld="13" subtotal="average" baseField="0" baseItem="0"/>
    <dataField name=" 4. My school sets clear rules for behavior (merged)." fld="14" subtotal="average" baseField="0" baseItem="0"/>
    <dataField name=" 5. Teachers treat me with respect (merged)." fld="15" subtotal="average" baseField="0" baseItem="0"/>
    <dataField name=" 6. The behaviors in my class allow the teachers to teach (merged)." fld="16" subtotal="average" baseField="0" baseItem="0"/>
    <dataField name=" 7. Students are frequently recognized for good behavior (merged)." fld="17" subtotal="average" baseField="0" baseItem="0"/>
    <dataField name=" 8. School is a place at which I feel safe (merged)." fld="18" subtotal="average" baseField="0" baseItem="0"/>
    <dataField name=" 9. I know an adult at school that I can talk with if I need help (merged)." fld="19" subtotal="average" baseField="0" baseItem="0"/>
    <dataField name=" 10. Adults at my school ask for my opinions about decisions that affect me (merged)" fld="20" subtotal="average" baseField="0" baseItem="0"/>
    <dataField name=" 11. Adults at my school listen to and respect my input about decisions that affect me (merged)." fld="21" subtotal="average" baseField="0" baseItem="0"/>
  </dataFields>
  <conditionalFormats count="33">
    <conditionalFormat scope="data" priority="33">
      <pivotAreas count="1">
        <pivotArea outline="0" fieldPosition="0">
          <references count="1">
            <reference field="4294967294" count="1" selected="0">
              <x v="0"/>
            </reference>
          </references>
        </pivotArea>
      </pivotAreas>
    </conditionalFormat>
    <conditionalFormat scope="data" priority="32">
      <pivotAreas count="1">
        <pivotArea outline="0" fieldPosition="0">
          <references count="1">
            <reference field="4294967294" count="1" selected="0">
              <x v="0"/>
            </reference>
          </references>
        </pivotArea>
      </pivotAreas>
    </conditionalFormat>
    <conditionalFormat scope="data" priority="31">
      <pivotAreas count="1">
        <pivotArea outline="0" fieldPosition="0">
          <references count="1">
            <reference field="4294967294" count="1" selected="0">
              <x v="0"/>
            </reference>
          </references>
        </pivotArea>
      </pivotAreas>
    </conditionalFormat>
    <conditionalFormat scope="data" priority="30">
      <pivotAreas count="1">
        <pivotArea outline="0" fieldPosition="0">
          <references count="1">
            <reference field="4294967294" count="1" selected="0">
              <x v="1"/>
            </reference>
          </references>
        </pivotArea>
      </pivotAreas>
    </conditionalFormat>
    <conditionalFormat scope="data" priority="29">
      <pivotAreas count="1">
        <pivotArea outline="0" fieldPosition="0">
          <references count="1">
            <reference field="4294967294" count="1" selected="0">
              <x v="1"/>
            </reference>
          </references>
        </pivotArea>
      </pivotAreas>
    </conditionalFormat>
    <conditionalFormat scope="data" priority="28">
      <pivotAreas count="1">
        <pivotArea outline="0" fieldPosition="0">
          <references count="1">
            <reference field="4294967294" count="1" selected="0">
              <x v="1"/>
            </reference>
          </references>
        </pivotArea>
      </pivotAreas>
    </conditionalFormat>
    <conditionalFormat scope="data" priority="27">
      <pivotAreas count="1">
        <pivotArea outline="0" fieldPosition="0">
          <references count="1">
            <reference field="4294967294" count="1" selected="0">
              <x v="2"/>
            </reference>
          </references>
        </pivotArea>
      </pivotAreas>
    </conditionalFormat>
    <conditionalFormat scope="data" priority="26">
      <pivotAreas count="1">
        <pivotArea outline="0" fieldPosition="0">
          <references count="1">
            <reference field="4294967294" count="1" selected="0">
              <x v="2"/>
            </reference>
          </references>
        </pivotArea>
      </pivotAreas>
    </conditionalFormat>
    <conditionalFormat scope="data" priority="25">
      <pivotAreas count="1">
        <pivotArea outline="0" fieldPosition="0">
          <references count="1">
            <reference field="4294967294" count="1" selected="0">
              <x v="2"/>
            </reference>
          </references>
        </pivotArea>
      </pivotAreas>
    </conditionalFormat>
    <conditionalFormat scope="data" priority="24">
      <pivotAreas count="1">
        <pivotArea outline="0" fieldPosition="0">
          <references count="1">
            <reference field="4294967294" count="1" selected="0">
              <x v="3"/>
            </reference>
          </references>
        </pivotArea>
      </pivotAreas>
    </conditionalFormat>
    <conditionalFormat scope="data" priority="23">
      <pivotAreas count="1">
        <pivotArea outline="0" fieldPosition="0">
          <references count="1">
            <reference field="4294967294" count="1" selected="0">
              <x v="3"/>
            </reference>
          </references>
        </pivotArea>
      </pivotAreas>
    </conditionalFormat>
    <conditionalFormat scope="data" priority="22">
      <pivotAreas count="1">
        <pivotArea outline="0" fieldPosition="0">
          <references count="1">
            <reference field="4294967294" count="1" selected="0">
              <x v="3"/>
            </reference>
          </references>
        </pivotArea>
      </pivotAreas>
    </conditionalFormat>
    <conditionalFormat scope="data" priority="21">
      <pivotAreas count="1">
        <pivotArea outline="0" fieldPosition="0">
          <references count="1">
            <reference field="4294967294" count="1" selected="0">
              <x v="4"/>
            </reference>
          </references>
        </pivotArea>
      </pivotAreas>
    </conditionalFormat>
    <conditionalFormat scope="data" priority="20">
      <pivotAreas count="1">
        <pivotArea outline="0" fieldPosition="0">
          <references count="1">
            <reference field="4294967294" count="1" selected="0">
              <x v="4"/>
            </reference>
          </references>
        </pivotArea>
      </pivotAreas>
    </conditionalFormat>
    <conditionalFormat scope="data" priority="19">
      <pivotAreas count="1">
        <pivotArea outline="0" fieldPosition="0">
          <references count="1">
            <reference field="4294967294" count="1" selected="0">
              <x v="4"/>
            </reference>
          </references>
        </pivotArea>
      </pivotAreas>
    </conditionalFormat>
    <conditionalFormat scope="data" priority="18">
      <pivotAreas count="1">
        <pivotArea outline="0" fieldPosition="0">
          <references count="1">
            <reference field="4294967294" count="1" selected="0">
              <x v="5"/>
            </reference>
          </references>
        </pivotArea>
      </pivotAreas>
    </conditionalFormat>
    <conditionalFormat scope="data" priority="17">
      <pivotAreas count="1">
        <pivotArea outline="0" fieldPosition="0">
          <references count="1">
            <reference field="4294967294" count="1" selected="0">
              <x v="5"/>
            </reference>
          </references>
        </pivotArea>
      </pivotAreas>
    </conditionalFormat>
    <conditionalFormat scope="data" priority="16">
      <pivotAreas count="1">
        <pivotArea outline="0" fieldPosition="0">
          <references count="1">
            <reference field="4294967294" count="1" selected="0">
              <x v="5"/>
            </reference>
          </references>
        </pivotArea>
      </pivotAreas>
    </conditionalFormat>
    <conditionalFormat scope="data" priority="15">
      <pivotAreas count="1">
        <pivotArea outline="0" fieldPosition="0">
          <references count="1">
            <reference field="4294967294" count="1" selected="0">
              <x v="6"/>
            </reference>
          </references>
        </pivotArea>
      </pivotAreas>
    </conditionalFormat>
    <conditionalFormat scope="data" priority="14">
      <pivotAreas count="1">
        <pivotArea outline="0" fieldPosition="0">
          <references count="1">
            <reference field="4294967294" count="1" selected="0">
              <x v="6"/>
            </reference>
          </references>
        </pivotArea>
      </pivotAreas>
    </conditionalFormat>
    <conditionalFormat scope="data" priority="13">
      <pivotAreas count="1">
        <pivotArea outline="0" fieldPosition="0">
          <references count="1">
            <reference field="4294967294" count="1" selected="0">
              <x v="6"/>
            </reference>
          </references>
        </pivotArea>
      </pivotAreas>
    </conditionalFormat>
    <conditionalFormat scope="data" priority="12">
      <pivotAreas count="1">
        <pivotArea outline="0" fieldPosition="0">
          <references count="1">
            <reference field="4294967294" count="1" selected="0">
              <x v="7"/>
            </reference>
          </references>
        </pivotArea>
      </pivotAreas>
    </conditionalFormat>
    <conditionalFormat scope="data" priority="11">
      <pivotAreas count="1">
        <pivotArea outline="0" fieldPosition="0">
          <references count="1">
            <reference field="4294967294" count="1" selected="0">
              <x v="7"/>
            </reference>
          </references>
        </pivotArea>
      </pivotAreas>
    </conditionalFormat>
    <conditionalFormat scope="data" priority="10">
      <pivotAreas count="1">
        <pivotArea outline="0" fieldPosition="0">
          <references count="1">
            <reference field="4294967294" count="1" selected="0">
              <x v="7"/>
            </reference>
          </references>
        </pivotArea>
      </pivotAreas>
    </conditionalFormat>
    <conditionalFormat scope="data" priority="9">
      <pivotAreas count="1">
        <pivotArea outline="0" fieldPosition="0">
          <references count="1">
            <reference field="4294967294" count="1" selected="0">
              <x v="8"/>
            </reference>
          </references>
        </pivotArea>
      </pivotAreas>
    </conditionalFormat>
    <conditionalFormat scope="data" priority="8">
      <pivotAreas count="1">
        <pivotArea outline="0" fieldPosition="0">
          <references count="1">
            <reference field="4294967294" count="1" selected="0">
              <x v="8"/>
            </reference>
          </references>
        </pivotArea>
      </pivotAreas>
    </conditionalFormat>
    <conditionalFormat scope="data" priority="7">
      <pivotAreas count="1">
        <pivotArea outline="0" fieldPosition="0">
          <references count="1">
            <reference field="4294967294" count="1" selected="0">
              <x v="8"/>
            </reference>
          </references>
        </pivotArea>
      </pivotAreas>
    </conditionalFormat>
    <conditionalFormat scope="data" priority="6">
      <pivotAreas count="1">
        <pivotArea outline="0" fieldPosition="0">
          <references count="1">
            <reference field="4294967294" count="1" selected="0">
              <x v="9"/>
            </reference>
          </references>
        </pivotArea>
      </pivotAreas>
    </conditionalFormat>
    <conditionalFormat scope="data" priority="5">
      <pivotAreas count="1">
        <pivotArea outline="0" fieldPosition="0">
          <references count="1">
            <reference field="4294967294" count="1" selected="0">
              <x v="9"/>
            </reference>
          </references>
        </pivotArea>
      </pivotAreas>
    </conditionalFormat>
    <conditionalFormat scope="data" priority="4">
      <pivotAreas count="1">
        <pivotArea outline="0" fieldPosition="0">
          <references count="1">
            <reference field="4294967294" count="1" selected="0">
              <x v="9"/>
            </reference>
          </references>
        </pivotArea>
      </pivotAreas>
    </conditionalFormat>
    <conditionalFormat scope="data" priority="3">
      <pivotAreas count="1">
        <pivotArea outline="0" fieldPosition="0">
          <references count="1">
            <reference field="4294967294" count="1" selected="0">
              <x v="10"/>
            </reference>
          </references>
        </pivotArea>
      </pivotAreas>
    </conditionalFormat>
    <conditionalFormat scope="data" priority="2">
      <pivotAreas count="1">
        <pivotArea outline="0" fieldPosition="0">
          <references count="1">
            <reference field="4294967294" count="1" selected="0">
              <x v="10"/>
            </reference>
          </references>
        </pivotArea>
      </pivotAreas>
    </conditionalFormat>
    <conditionalFormat scope="data" priority="1">
      <pivotAreas count="1">
        <pivotArea outline="0" fieldPosition="0">
          <references count="1">
            <reference field="4294967294" count="1" selected="0">
              <x v="10"/>
            </reference>
          </references>
        </pivotArea>
      </pivotAreas>
    </conditionalFormat>
  </conditionalFormats>
  <chartFormats count="5">
    <chartFormat chart="3" format="24" series="1">
      <pivotArea type="data" outline="0" fieldPosition="0">
        <references count="1">
          <reference field="4294967294" count="1" selected="0">
            <x v="0"/>
          </reference>
        </references>
      </pivotArea>
    </chartFormat>
    <chartFormat chart="3" format="25">
      <pivotArea type="data" outline="0" fieldPosition="0">
        <references count="2">
          <reference field="4294967294" count="1" selected="0">
            <x v="9"/>
          </reference>
          <reference field="6" count="1" selected="0">
            <x v="0"/>
          </reference>
        </references>
      </pivotArea>
    </chartFormat>
    <chartFormat chart="3" format="26">
      <pivotArea type="data" outline="0" fieldPosition="0">
        <references count="2">
          <reference field="4294967294" count="1" selected="0">
            <x v="9"/>
          </reference>
          <reference field="6" count="1" selected="0">
            <x v="1"/>
          </reference>
        </references>
      </pivotArea>
    </chartFormat>
    <chartFormat chart="3" format="27">
      <pivotArea type="data" outline="0" fieldPosition="0">
        <references count="2">
          <reference field="4294967294" count="1" selected="0">
            <x v="10"/>
          </reference>
          <reference field="6" count="1" selected="0">
            <x v="0"/>
          </reference>
        </references>
      </pivotArea>
    </chartFormat>
    <chartFormat chart="3" format="28">
      <pivotArea type="data" outline="0" fieldPosition="0">
        <references count="2">
          <reference field="4294967294" count="1" selected="0">
            <x v="10"/>
          </reference>
          <reference field="6"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8.xml><?xml version="1.0" encoding="utf-8"?>
<pivotTableDefinition xmlns="http://schemas.openxmlformats.org/spreadsheetml/2006/main" xmlns:mc="http://schemas.openxmlformats.org/markup-compatibility/2006" xmlns:xr="http://schemas.microsoft.com/office/spreadsheetml/2014/revision" mc:Ignorable="xr" xr:uid="{6453861F-A691-40B1-BF73-2D8AB813E810}" name="PivotTable9" cacheId="67" dataOnRows="1" dataPosition="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4">
  <location ref="A3:B36" firstHeaderRow="1" firstDataRow="1" firstDataCol="1"/>
  <pivotFields count="22">
    <pivotField numFmtId="22" showAll="0"/>
    <pivotField showAll="0"/>
    <pivotField showAll="0"/>
    <pivotField showAll="0">
      <items count="4">
        <item m="1" x="2"/>
        <item m="1" x="1"/>
        <item x="0"/>
        <item t="default"/>
      </items>
    </pivotField>
    <pivotField showAll="0"/>
    <pivotField showAll="0"/>
    <pivotField showAll="0"/>
    <pivotField axis="axisRow" showAll="0">
      <items count="4">
        <item m="1" x="1"/>
        <item m="1" x="2"/>
        <item x="0"/>
        <item t="default"/>
      </items>
    </pivotField>
    <pivotField showAll="0"/>
    <pivotField showAll="0"/>
    <pivotField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s>
  <rowFields count="2">
    <field x="-2"/>
    <field x="7"/>
  </rowFields>
  <rowItems count="33">
    <i>
      <x/>
    </i>
    <i r="1">
      <x v="2"/>
    </i>
    <i i="1">
      <x v="1"/>
    </i>
    <i r="1" i="1">
      <x v="2"/>
    </i>
    <i i="2">
      <x v="2"/>
    </i>
    <i r="1" i="2">
      <x v="2"/>
    </i>
    <i i="3">
      <x v="3"/>
    </i>
    <i r="1" i="3">
      <x v="2"/>
    </i>
    <i i="4">
      <x v="4"/>
    </i>
    <i r="1" i="4">
      <x v="2"/>
    </i>
    <i i="5">
      <x v="5"/>
    </i>
    <i r="1" i="5">
      <x v="2"/>
    </i>
    <i i="6">
      <x v="6"/>
    </i>
    <i r="1" i="6">
      <x v="2"/>
    </i>
    <i i="7">
      <x v="7"/>
    </i>
    <i r="1" i="7">
      <x v="2"/>
    </i>
    <i i="8">
      <x v="8"/>
    </i>
    <i r="1" i="8">
      <x v="2"/>
    </i>
    <i i="9">
      <x v="9"/>
    </i>
    <i r="1" i="9">
      <x v="2"/>
    </i>
    <i i="10">
      <x v="10"/>
    </i>
    <i r="1" i="10">
      <x v="2"/>
    </i>
    <i t="grand">
      <x/>
    </i>
    <i t="grand" i="1">
      <x/>
    </i>
    <i t="grand" i="2">
      <x/>
    </i>
    <i t="grand" i="3">
      <x/>
    </i>
    <i t="grand" i="4">
      <x/>
    </i>
    <i t="grand" i="5">
      <x/>
    </i>
    <i t="grand" i="6">
      <x/>
    </i>
    <i t="grand" i="7">
      <x/>
    </i>
    <i t="grand" i="8">
      <x/>
    </i>
    <i t="grand" i="9">
      <x/>
    </i>
    <i t="grand" i="10">
      <x/>
    </i>
  </rowItems>
  <colItems count="1">
    <i/>
  </colItems>
  <dataFields count="11">
    <dataField name=" 1. I like school (merged)." fld="11" subtotal="average" baseField="0" baseItem="0"/>
    <dataField name=" 2. I feel successful at school (merged)." fld="12" subtotal="average" baseField="0" baseItem="0"/>
    <dataField name=" 3. I feel my school has high standards for achievement (merged)." fld="13" subtotal="average" baseField="0" baseItem="0"/>
    <dataField name=" 4. My school sets clear rules for behavior (merged)." fld="14" subtotal="average" baseField="0" baseItem="0"/>
    <dataField name=" 5. Teachers treat me with respect (merged)." fld="15" subtotal="average" baseField="0" baseItem="0"/>
    <dataField name=" 6. The behaviors in my class allow the teachers to teach (merged)." fld="16" subtotal="average" baseField="0" baseItem="0"/>
    <dataField name=" 7. Students are frequently recognized for good behavior (merged)." fld="17" subtotal="average" baseField="0" baseItem="0"/>
    <dataField name=" 8. School is a place at which I feel safe (merged)." fld="18" subtotal="average" baseField="0" baseItem="0"/>
    <dataField name=" 9. I know an adult at school that I can talk with if I need help (merged)." fld="19" subtotal="average" baseField="0" baseItem="0"/>
    <dataField name=" 10. Adults at my school ask for my opinions about decisions that affect me (merged)" fld="20" subtotal="average" baseField="0" baseItem="0"/>
    <dataField name=" 11. Adults at my school listen to and respect my input about decisions that affect me (merged)." fld="21" subtotal="average" baseField="0" baseItem="0"/>
  </dataFields>
  <conditionalFormats count="33">
    <conditionalFormat scope="data" priority="33">
      <pivotAreas count="1">
        <pivotArea outline="0" fieldPosition="0">
          <references count="1">
            <reference field="4294967294" count="1" selected="0">
              <x v="0"/>
            </reference>
          </references>
        </pivotArea>
      </pivotAreas>
    </conditionalFormat>
    <conditionalFormat scope="data" priority="32">
      <pivotAreas count="1">
        <pivotArea outline="0" fieldPosition="0">
          <references count="1">
            <reference field="4294967294" count="1" selected="0">
              <x v="0"/>
            </reference>
          </references>
        </pivotArea>
      </pivotAreas>
    </conditionalFormat>
    <conditionalFormat scope="data" priority="31">
      <pivotAreas count="1">
        <pivotArea outline="0" fieldPosition="0">
          <references count="1">
            <reference field="4294967294" count="1" selected="0">
              <x v="0"/>
            </reference>
          </references>
        </pivotArea>
      </pivotAreas>
    </conditionalFormat>
    <conditionalFormat scope="data" priority="30">
      <pivotAreas count="1">
        <pivotArea outline="0" fieldPosition="0">
          <references count="1">
            <reference field="4294967294" count="1" selected="0">
              <x v="1"/>
            </reference>
          </references>
        </pivotArea>
      </pivotAreas>
    </conditionalFormat>
    <conditionalFormat scope="data" priority="29">
      <pivotAreas count="1">
        <pivotArea outline="0" fieldPosition="0">
          <references count="1">
            <reference field="4294967294" count="1" selected="0">
              <x v="1"/>
            </reference>
          </references>
        </pivotArea>
      </pivotAreas>
    </conditionalFormat>
    <conditionalFormat scope="data" priority="28">
      <pivotAreas count="1">
        <pivotArea outline="0" fieldPosition="0">
          <references count="1">
            <reference field="4294967294" count="1" selected="0">
              <x v="1"/>
            </reference>
          </references>
        </pivotArea>
      </pivotAreas>
    </conditionalFormat>
    <conditionalFormat scope="data" priority="27">
      <pivotAreas count="1">
        <pivotArea outline="0" fieldPosition="0">
          <references count="1">
            <reference field="4294967294" count="1" selected="0">
              <x v="2"/>
            </reference>
          </references>
        </pivotArea>
      </pivotAreas>
    </conditionalFormat>
    <conditionalFormat scope="data" priority="26">
      <pivotAreas count="1">
        <pivotArea outline="0" fieldPosition="0">
          <references count="1">
            <reference field="4294967294" count="1" selected="0">
              <x v="2"/>
            </reference>
          </references>
        </pivotArea>
      </pivotAreas>
    </conditionalFormat>
    <conditionalFormat scope="data" priority="25">
      <pivotAreas count="1">
        <pivotArea outline="0" fieldPosition="0">
          <references count="1">
            <reference field="4294967294" count="1" selected="0">
              <x v="2"/>
            </reference>
          </references>
        </pivotArea>
      </pivotAreas>
    </conditionalFormat>
    <conditionalFormat scope="data" priority="24">
      <pivotAreas count="1">
        <pivotArea outline="0" fieldPosition="0">
          <references count="1">
            <reference field="4294967294" count="1" selected="0">
              <x v="3"/>
            </reference>
          </references>
        </pivotArea>
      </pivotAreas>
    </conditionalFormat>
    <conditionalFormat scope="data" priority="23">
      <pivotAreas count="1">
        <pivotArea outline="0" fieldPosition="0">
          <references count="1">
            <reference field="4294967294" count="1" selected="0">
              <x v="3"/>
            </reference>
          </references>
        </pivotArea>
      </pivotAreas>
    </conditionalFormat>
    <conditionalFormat scope="data" priority="22">
      <pivotAreas count="1">
        <pivotArea outline="0" fieldPosition="0">
          <references count="1">
            <reference field="4294967294" count="1" selected="0">
              <x v="3"/>
            </reference>
          </references>
        </pivotArea>
      </pivotAreas>
    </conditionalFormat>
    <conditionalFormat scope="data" priority="21">
      <pivotAreas count="1">
        <pivotArea outline="0" fieldPosition="0">
          <references count="1">
            <reference field="4294967294" count="1" selected="0">
              <x v="4"/>
            </reference>
          </references>
        </pivotArea>
      </pivotAreas>
    </conditionalFormat>
    <conditionalFormat scope="data" priority="20">
      <pivotAreas count="1">
        <pivotArea outline="0" fieldPosition="0">
          <references count="1">
            <reference field="4294967294" count="1" selected="0">
              <x v="4"/>
            </reference>
          </references>
        </pivotArea>
      </pivotAreas>
    </conditionalFormat>
    <conditionalFormat scope="data" priority="19">
      <pivotAreas count="1">
        <pivotArea outline="0" fieldPosition="0">
          <references count="1">
            <reference field="4294967294" count="1" selected="0">
              <x v="4"/>
            </reference>
          </references>
        </pivotArea>
      </pivotAreas>
    </conditionalFormat>
    <conditionalFormat scope="data" priority="18">
      <pivotAreas count="1">
        <pivotArea outline="0" fieldPosition="0">
          <references count="1">
            <reference field="4294967294" count="1" selected="0">
              <x v="5"/>
            </reference>
          </references>
        </pivotArea>
      </pivotAreas>
    </conditionalFormat>
    <conditionalFormat scope="data" priority="17">
      <pivotAreas count="1">
        <pivotArea outline="0" fieldPosition="0">
          <references count="1">
            <reference field="4294967294" count="1" selected="0">
              <x v="5"/>
            </reference>
          </references>
        </pivotArea>
      </pivotAreas>
    </conditionalFormat>
    <conditionalFormat scope="data" priority="16">
      <pivotAreas count="1">
        <pivotArea outline="0" fieldPosition="0">
          <references count="1">
            <reference field="4294967294" count="1" selected="0">
              <x v="5"/>
            </reference>
          </references>
        </pivotArea>
      </pivotAreas>
    </conditionalFormat>
    <conditionalFormat scope="data" priority="15">
      <pivotAreas count="1">
        <pivotArea outline="0" fieldPosition="0">
          <references count="1">
            <reference field="4294967294" count="1" selected="0">
              <x v="6"/>
            </reference>
          </references>
        </pivotArea>
      </pivotAreas>
    </conditionalFormat>
    <conditionalFormat scope="data" priority="14">
      <pivotAreas count="1">
        <pivotArea outline="0" fieldPosition="0">
          <references count="1">
            <reference field="4294967294" count="1" selected="0">
              <x v="6"/>
            </reference>
          </references>
        </pivotArea>
      </pivotAreas>
    </conditionalFormat>
    <conditionalFormat scope="data" priority="13">
      <pivotAreas count="1">
        <pivotArea outline="0" fieldPosition="0">
          <references count="1">
            <reference field="4294967294" count="1" selected="0">
              <x v="6"/>
            </reference>
          </references>
        </pivotArea>
      </pivotAreas>
    </conditionalFormat>
    <conditionalFormat scope="data" priority="12">
      <pivotAreas count="1">
        <pivotArea outline="0" fieldPosition="0">
          <references count="1">
            <reference field="4294967294" count="1" selected="0">
              <x v="7"/>
            </reference>
          </references>
        </pivotArea>
      </pivotAreas>
    </conditionalFormat>
    <conditionalFormat scope="data" priority="11">
      <pivotAreas count="1">
        <pivotArea outline="0" fieldPosition="0">
          <references count="1">
            <reference field="4294967294" count="1" selected="0">
              <x v="7"/>
            </reference>
          </references>
        </pivotArea>
      </pivotAreas>
    </conditionalFormat>
    <conditionalFormat scope="data" priority="10">
      <pivotAreas count="1">
        <pivotArea outline="0" fieldPosition="0">
          <references count="1">
            <reference field="4294967294" count="1" selected="0">
              <x v="7"/>
            </reference>
          </references>
        </pivotArea>
      </pivotAreas>
    </conditionalFormat>
    <conditionalFormat scope="data" priority="9">
      <pivotAreas count="1">
        <pivotArea outline="0" fieldPosition="0">
          <references count="1">
            <reference field="4294967294" count="1" selected="0">
              <x v="8"/>
            </reference>
          </references>
        </pivotArea>
      </pivotAreas>
    </conditionalFormat>
    <conditionalFormat scope="data" priority="8">
      <pivotAreas count="1">
        <pivotArea outline="0" fieldPosition="0">
          <references count="1">
            <reference field="4294967294" count="1" selected="0">
              <x v="8"/>
            </reference>
          </references>
        </pivotArea>
      </pivotAreas>
    </conditionalFormat>
    <conditionalFormat scope="data" priority="7">
      <pivotAreas count="1">
        <pivotArea outline="0" fieldPosition="0">
          <references count="1">
            <reference field="4294967294" count="1" selected="0">
              <x v="8"/>
            </reference>
          </references>
        </pivotArea>
      </pivotAreas>
    </conditionalFormat>
    <conditionalFormat scope="data" priority="6">
      <pivotAreas count="1">
        <pivotArea outline="0" fieldPosition="0">
          <references count="1">
            <reference field="4294967294" count="1" selected="0">
              <x v="9"/>
            </reference>
          </references>
        </pivotArea>
      </pivotAreas>
    </conditionalFormat>
    <conditionalFormat scope="data" priority="5">
      <pivotAreas count="1">
        <pivotArea outline="0" fieldPosition="0">
          <references count="1">
            <reference field="4294967294" count="1" selected="0">
              <x v="9"/>
            </reference>
          </references>
        </pivotArea>
      </pivotAreas>
    </conditionalFormat>
    <conditionalFormat scope="data" priority="4">
      <pivotAreas count="1">
        <pivotArea outline="0" fieldPosition="0">
          <references count="1">
            <reference field="4294967294" count="1" selected="0">
              <x v="9"/>
            </reference>
          </references>
        </pivotArea>
      </pivotAreas>
    </conditionalFormat>
    <conditionalFormat scope="data" priority="3">
      <pivotAreas count="1">
        <pivotArea outline="0" fieldPosition="0">
          <references count="1">
            <reference field="4294967294" count="1" selected="0">
              <x v="10"/>
            </reference>
          </references>
        </pivotArea>
      </pivotAreas>
    </conditionalFormat>
    <conditionalFormat scope="data" priority="2">
      <pivotAreas count="1">
        <pivotArea outline="0" fieldPosition="0">
          <references count="1">
            <reference field="4294967294" count="1" selected="0">
              <x v="10"/>
            </reference>
          </references>
        </pivotArea>
      </pivotAreas>
    </conditionalFormat>
    <conditionalFormat scope="data" priority="1">
      <pivotAreas count="1">
        <pivotArea outline="0" fieldPosition="0">
          <references count="1">
            <reference field="4294967294" count="1" selected="0">
              <x v="10"/>
            </reference>
          </references>
        </pivotArea>
      </pivotAreas>
    </conditionalFormat>
  </conditionalFormats>
  <chartFormats count="5">
    <chartFormat chart="3" format="24" series="1">
      <pivotArea type="data" outline="0" fieldPosition="0">
        <references count="1">
          <reference field="4294967294" count="1" selected="0">
            <x v="0"/>
          </reference>
        </references>
      </pivotArea>
    </chartFormat>
    <chartFormat chart="3" format="25">
      <pivotArea type="data" outline="0" fieldPosition="0">
        <references count="2">
          <reference field="4294967294" count="1" selected="0">
            <x v="9"/>
          </reference>
          <reference field="7" count="1" selected="0">
            <x v="0"/>
          </reference>
        </references>
      </pivotArea>
    </chartFormat>
    <chartFormat chart="3" format="26">
      <pivotArea type="data" outline="0" fieldPosition="0">
        <references count="2">
          <reference field="4294967294" count="1" selected="0">
            <x v="9"/>
          </reference>
          <reference field="7" count="1" selected="0">
            <x v="1"/>
          </reference>
        </references>
      </pivotArea>
    </chartFormat>
    <chartFormat chart="3" format="27">
      <pivotArea type="data" outline="0" fieldPosition="0">
        <references count="2">
          <reference field="4294967294" count="1" selected="0">
            <x v="10"/>
          </reference>
          <reference field="7" count="1" selected="0">
            <x v="0"/>
          </reference>
        </references>
      </pivotArea>
    </chartFormat>
    <chartFormat chart="3" format="28">
      <pivotArea type="data" outline="0" fieldPosition="0">
        <references count="2">
          <reference field="4294967294" count="1" selected="0">
            <x v="10"/>
          </reference>
          <reference field="7"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9.xml><?xml version="1.0" encoding="utf-8"?>
<pivotTableDefinition xmlns="http://schemas.openxmlformats.org/spreadsheetml/2006/main" xmlns:mc="http://schemas.openxmlformats.org/markup-compatibility/2006" xmlns:xr="http://schemas.microsoft.com/office/spreadsheetml/2014/revision" mc:Ignorable="xr" xr:uid="{98FC5C1B-9EE0-451C-BF62-818618E55379}" name="PivotTable10" cacheId="67" dataOnRows="1" dataPosition="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4">
  <location ref="A3:B36" firstHeaderRow="1" firstDataRow="1" firstDataCol="1"/>
  <pivotFields count="22">
    <pivotField numFmtId="22" showAll="0"/>
    <pivotField showAll="0"/>
    <pivotField showAll="0"/>
    <pivotField showAll="0">
      <items count="4">
        <item m="1" x="2"/>
        <item m="1" x="1"/>
        <item x="0"/>
        <item t="default"/>
      </items>
    </pivotField>
    <pivotField showAll="0"/>
    <pivotField showAll="0"/>
    <pivotField showAll="0"/>
    <pivotField showAll="0"/>
    <pivotField showAll="0"/>
    <pivotField showAll="0"/>
    <pivotField axis="axisRow" showAll="0">
      <items count="4">
        <item m="1" x="2"/>
        <item m="1" x="1"/>
        <item x="0"/>
        <item t="default"/>
      </items>
    </pivotField>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s>
  <rowFields count="2">
    <field x="-2"/>
    <field x="10"/>
  </rowFields>
  <rowItems count="33">
    <i>
      <x/>
    </i>
    <i r="1">
      <x v="2"/>
    </i>
    <i i="1">
      <x v="1"/>
    </i>
    <i r="1" i="1">
      <x v="2"/>
    </i>
    <i i="2">
      <x v="2"/>
    </i>
    <i r="1" i="2">
      <x v="2"/>
    </i>
    <i i="3">
      <x v="3"/>
    </i>
    <i r="1" i="3">
      <x v="2"/>
    </i>
    <i i="4">
      <x v="4"/>
    </i>
    <i r="1" i="4">
      <x v="2"/>
    </i>
    <i i="5">
      <x v="5"/>
    </i>
    <i r="1" i="5">
      <x v="2"/>
    </i>
    <i i="6">
      <x v="6"/>
    </i>
    <i r="1" i="6">
      <x v="2"/>
    </i>
    <i i="7">
      <x v="7"/>
    </i>
    <i r="1" i="7">
      <x v="2"/>
    </i>
    <i i="8">
      <x v="8"/>
    </i>
    <i r="1" i="8">
      <x v="2"/>
    </i>
    <i i="9">
      <x v="9"/>
    </i>
    <i r="1" i="9">
      <x v="2"/>
    </i>
    <i i="10">
      <x v="10"/>
    </i>
    <i r="1" i="10">
      <x v="2"/>
    </i>
    <i t="grand">
      <x/>
    </i>
    <i t="grand" i="1">
      <x/>
    </i>
    <i t="grand" i="2">
      <x/>
    </i>
    <i t="grand" i="3">
      <x/>
    </i>
    <i t="grand" i="4">
      <x/>
    </i>
    <i t="grand" i="5">
      <x/>
    </i>
    <i t="grand" i="6">
      <x/>
    </i>
    <i t="grand" i="7">
      <x/>
    </i>
    <i t="grand" i="8">
      <x/>
    </i>
    <i t="grand" i="9">
      <x/>
    </i>
    <i t="grand" i="10">
      <x/>
    </i>
  </rowItems>
  <colItems count="1">
    <i/>
  </colItems>
  <dataFields count="11">
    <dataField name=" 1. I like school (merged)." fld="11" subtotal="average" baseField="0" baseItem="0"/>
    <dataField name=" 2. I feel successful at school (merged)." fld="12" subtotal="average" baseField="0" baseItem="0"/>
    <dataField name=" 3. I feel my school has high standards for achievement (merged)." fld="13" subtotal="average" baseField="0" baseItem="0"/>
    <dataField name=" 4. My school sets clear rules for behavior (merged)." fld="14" subtotal="average" baseField="0" baseItem="0"/>
    <dataField name=" 5. Teachers treat me with respect (merged)." fld="15" subtotal="average" baseField="0" baseItem="0"/>
    <dataField name=" 6. The behaviors in my class allow the teachers to teach (merged)." fld="16" subtotal="average" baseField="0" baseItem="0"/>
    <dataField name=" 7. Students are frequently recognized for good behavior (merged)." fld="17" subtotal="average" baseField="0" baseItem="0"/>
    <dataField name=" 8. School is a place at which I feel safe (merged)." fld="18" subtotal="average" baseField="0" baseItem="0"/>
    <dataField name=" 9. I know an adult at school that I can talk with if I need help (merged)." fld="19" subtotal="average" baseField="0" baseItem="0"/>
    <dataField name=" 10. Adults at my school ask for my opinions about decisions that affect me (merged)" fld="20" subtotal="average" baseField="0" baseItem="0"/>
    <dataField name=" 11. Adults at my school listen to and respect my input about decisions that affect me (merged)." fld="21" subtotal="average" baseField="0" baseItem="0"/>
  </dataFields>
  <conditionalFormats count="33">
    <conditionalFormat scope="data" priority="33">
      <pivotAreas count="1">
        <pivotArea outline="0" fieldPosition="0">
          <references count="1">
            <reference field="4294967294" count="1" selected="0">
              <x v="0"/>
            </reference>
          </references>
        </pivotArea>
      </pivotAreas>
    </conditionalFormat>
    <conditionalFormat scope="data" priority="32">
      <pivotAreas count="1">
        <pivotArea outline="0" fieldPosition="0">
          <references count="1">
            <reference field="4294967294" count="1" selected="0">
              <x v="0"/>
            </reference>
          </references>
        </pivotArea>
      </pivotAreas>
    </conditionalFormat>
    <conditionalFormat scope="data" priority="31">
      <pivotAreas count="1">
        <pivotArea outline="0" fieldPosition="0">
          <references count="1">
            <reference field="4294967294" count="1" selected="0">
              <x v="0"/>
            </reference>
          </references>
        </pivotArea>
      </pivotAreas>
    </conditionalFormat>
    <conditionalFormat scope="data" priority="30">
      <pivotAreas count="1">
        <pivotArea outline="0" fieldPosition="0">
          <references count="1">
            <reference field="4294967294" count="1" selected="0">
              <x v="1"/>
            </reference>
          </references>
        </pivotArea>
      </pivotAreas>
    </conditionalFormat>
    <conditionalFormat scope="data" priority="29">
      <pivotAreas count="1">
        <pivotArea outline="0" fieldPosition="0">
          <references count="1">
            <reference field="4294967294" count="1" selected="0">
              <x v="1"/>
            </reference>
          </references>
        </pivotArea>
      </pivotAreas>
    </conditionalFormat>
    <conditionalFormat scope="data" priority="28">
      <pivotAreas count="1">
        <pivotArea outline="0" fieldPosition="0">
          <references count="1">
            <reference field="4294967294" count="1" selected="0">
              <x v="1"/>
            </reference>
          </references>
        </pivotArea>
      </pivotAreas>
    </conditionalFormat>
    <conditionalFormat scope="data" priority="27">
      <pivotAreas count="1">
        <pivotArea outline="0" fieldPosition="0">
          <references count="1">
            <reference field="4294967294" count="1" selected="0">
              <x v="2"/>
            </reference>
          </references>
        </pivotArea>
      </pivotAreas>
    </conditionalFormat>
    <conditionalFormat scope="data" priority="26">
      <pivotAreas count="1">
        <pivotArea outline="0" fieldPosition="0">
          <references count="1">
            <reference field="4294967294" count="1" selected="0">
              <x v="2"/>
            </reference>
          </references>
        </pivotArea>
      </pivotAreas>
    </conditionalFormat>
    <conditionalFormat scope="data" priority="25">
      <pivotAreas count="1">
        <pivotArea outline="0" fieldPosition="0">
          <references count="1">
            <reference field="4294967294" count="1" selected="0">
              <x v="2"/>
            </reference>
          </references>
        </pivotArea>
      </pivotAreas>
    </conditionalFormat>
    <conditionalFormat scope="data" priority="24">
      <pivotAreas count="1">
        <pivotArea outline="0" fieldPosition="0">
          <references count="1">
            <reference field="4294967294" count="1" selected="0">
              <x v="3"/>
            </reference>
          </references>
        </pivotArea>
      </pivotAreas>
    </conditionalFormat>
    <conditionalFormat scope="data" priority="23">
      <pivotAreas count="1">
        <pivotArea outline="0" fieldPosition="0">
          <references count="1">
            <reference field="4294967294" count="1" selected="0">
              <x v="3"/>
            </reference>
          </references>
        </pivotArea>
      </pivotAreas>
    </conditionalFormat>
    <conditionalFormat scope="data" priority="22">
      <pivotAreas count="1">
        <pivotArea outline="0" fieldPosition="0">
          <references count="1">
            <reference field="4294967294" count="1" selected="0">
              <x v="3"/>
            </reference>
          </references>
        </pivotArea>
      </pivotAreas>
    </conditionalFormat>
    <conditionalFormat scope="data" priority="21">
      <pivotAreas count="1">
        <pivotArea outline="0" fieldPosition="0">
          <references count="1">
            <reference field="4294967294" count="1" selected="0">
              <x v="4"/>
            </reference>
          </references>
        </pivotArea>
      </pivotAreas>
    </conditionalFormat>
    <conditionalFormat scope="data" priority="20">
      <pivotAreas count="1">
        <pivotArea outline="0" fieldPosition="0">
          <references count="1">
            <reference field="4294967294" count="1" selected="0">
              <x v="4"/>
            </reference>
          </references>
        </pivotArea>
      </pivotAreas>
    </conditionalFormat>
    <conditionalFormat scope="data" priority="19">
      <pivotAreas count="1">
        <pivotArea outline="0" fieldPosition="0">
          <references count="1">
            <reference field="4294967294" count="1" selected="0">
              <x v="4"/>
            </reference>
          </references>
        </pivotArea>
      </pivotAreas>
    </conditionalFormat>
    <conditionalFormat scope="data" priority="18">
      <pivotAreas count="1">
        <pivotArea outline="0" fieldPosition="0">
          <references count="1">
            <reference field="4294967294" count="1" selected="0">
              <x v="5"/>
            </reference>
          </references>
        </pivotArea>
      </pivotAreas>
    </conditionalFormat>
    <conditionalFormat scope="data" priority="17">
      <pivotAreas count="1">
        <pivotArea outline="0" fieldPosition="0">
          <references count="1">
            <reference field="4294967294" count="1" selected="0">
              <x v="5"/>
            </reference>
          </references>
        </pivotArea>
      </pivotAreas>
    </conditionalFormat>
    <conditionalFormat scope="data" priority="16">
      <pivotAreas count="1">
        <pivotArea outline="0" fieldPosition="0">
          <references count="1">
            <reference field="4294967294" count="1" selected="0">
              <x v="5"/>
            </reference>
          </references>
        </pivotArea>
      </pivotAreas>
    </conditionalFormat>
    <conditionalFormat scope="data" priority="15">
      <pivotAreas count="1">
        <pivotArea outline="0" fieldPosition="0">
          <references count="1">
            <reference field="4294967294" count="1" selected="0">
              <x v="6"/>
            </reference>
          </references>
        </pivotArea>
      </pivotAreas>
    </conditionalFormat>
    <conditionalFormat scope="data" priority="14">
      <pivotAreas count="1">
        <pivotArea outline="0" fieldPosition="0">
          <references count="1">
            <reference field="4294967294" count="1" selected="0">
              <x v="6"/>
            </reference>
          </references>
        </pivotArea>
      </pivotAreas>
    </conditionalFormat>
    <conditionalFormat scope="data" priority="13">
      <pivotAreas count="1">
        <pivotArea outline="0" fieldPosition="0">
          <references count="1">
            <reference field="4294967294" count="1" selected="0">
              <x v="6"/>
            </reference>
          </references>
        </pivotArea>
      </pivotAreas>
    </conditionalFormat>
    <conditionalFormat scope="data" priority="12">
      <pivotAreas count="1">
        <pivotArea outline="0" fieldPosition="0">
          <references count="1">
            <reference field="4294967294" count="1" selected="0">
              <x v="7"/>
            </reference>
          </references>
        </pivotArea>
      </pivotAreas>
    </conditionalFormat>
    <conditionalFormat scope="data" priority="11">
      <pivotAreas count="1">
        <pivotArea outline="0" fieldPosition="0">
          <references count="1">
            <reference field="4294967294" count="1" selected="0">
              <x v="7"/>
            </reference>
          </references>
        </pivotArea>
      </pivotAreas>
    </conditionalFormat>
    <conditionalFormat scope="data" priority="10">
      <pivotAreas count="1">
        <pivotArea outline="0" fieldPosition="0">
          <references count="1">
            <reference field="4294967294" count="1" selected="0">
              <x v="7"/>
            </reference>
          </references>
        </pivotArea>
      </pivotAreas>
    </conditionalFormat>
    <conditionalFormat scope="data" priority="9">
      <pivotAreas count="1">
        <pivotArea outline="0" fieldPosition="0">
          <references count="1">
            <reference field="4294967294" count="1" selected="0">
              <x v="8"/>
            </reference>
          </references>
        </pivotArea>
      </pivotAreas>
    </conditionalFormat>
    <conditionalFormat scope="data" priority="8">
      <pivotAreas count="1">
        <pivotArea outline="0" fieldPosition="0">
          <references count="1">
            <reference field="4294967294" count="1" selected="0">
              <x v="8"/>
            </reference>
          </references>
        </pivotArea>
      </pivotAreas>
    </conditionalFormat>
    <conditionalFormat scope="data" priority="7">
      <pivotAreas count="1">
        <pivotArea outline="0" fieldPosition="0">
          <references count="1">
            <reference field="4294967294" count="1" selected="0">
              <x v="8"/>
            </reference>
          </references>
        </pivotArea>
      </pivotAreas>
    </conditionalFormat>
    <conditionalFormat scope="data" priority="6">
      <pivotAreas count="1">
        <pivotArea outline="0" fieldPosition="0">
          <references count="1">
            <reference field="4294967294" count="1" selected="0">
              <x v="9"/>
            </reference>
          </references>
        </pivotArea>
      </pivotAreas>
    </conditionalFormat>
    <conditionalFormat scope="data" priority="5">
      <pivotAreas count="1">
        <pivotArea outline="0" fieldPosition="0">
          <references count="1">
            <reference field="4294967294" count="1" selected="0">
              <x v="9"/>
            </reference>
          </references>
        </pivotArea>
      </pivotAreas>
    </conditionalFormat>
    <conditionalFormat scope="data" priority="4">
      <pivotAreas count="1">
        <pivotArea outline="0" fieldPosition="0">
          <references count="1">
            <reference field="4294967294" count="1" selected="0">
              <x v="9"/>
            </reference>
          </references>
        </pivotArea>
      </pivotAreas>
    </conditionalFormat>
    <conditionalFormat scope="data" priority="3">
      <pivotAreas count="1">
        <pivotArea outline="0" fieldPosition="0">
          <references count="1">
            <reference field="4294967294" count="1" selected="0">
              <x v="10"/>
            </reference>
          </references>
        </pivotArea>
      </pivotAreas>
    </conditionalFormat>
    <conditionalFormat scope="data" priority="2">
      <pivotAreas count="1">
        <pivotArea outline="0" fieldPosition="0">
          <references count="1">
            <reference field="4294967294" count="1" selected="0">
              <x v="10"/>
            </reference>
          </references>
        </pivotArea>
      </pivotAreas>
    </conditionalFormat>
    <conditionalFormat scope="data" priority="1">
      <pivotAreas count="1">
        <pivotArea outline="0" fieldPosition="0">
          <references count="1">
            <reference field="4294967294" count="1" selected="0">
              <x v="10"/>
            </reference>
          </references>
        </pivotArea>
      </pivotAreas>
    </conditionalFormat>
  </conditionalFormats>
  <chartFormats count="5">
    <chartFormat chart="3" format="24" series="1">
      <pivotArea type="data" outline="0" fieldPosition="0">
        <references count="1">
          <reference field="4294967294" count="1" selected="0">
            <x v="0"/>
          </reference>
        </references>
      </pivotArea>
    </chartFormat>
    <chartFormat chart="3" format="25">
      <pivotArea type="data" outline="0" fieldPosition="0">
        <references count="2">
          <reference field="4294967294" count="1" selected="0">
            <x v="9"/>
          </reference>
          <reference field="10" count="1" selected="0">
            <x v="0"/>
          </reference>
        </references>
      </pivotArea>
    </chartFormat>
    <chartFormat chart="3" format="26">
      <pivotArea type="data" outline="0" fieldPosition="0">
        <references count="2">
          <reference field="4294967294" count="1" selected="0">
            <x v="9"/>
          </reference>
          <reference field="10" count="1" selected="0">
            <x v="1"/>
          </reference>
        </references>
      </pivotArea>
    </chartFormat>
    <chartFormat chart="3" format="27">
      <pivotArea type="data" outline="0" fieldPosition="0">
        <references count="2">
          <reference field="4294967294" count="1" selected="0">
            <x v="10"/>
          </reference>
          <reference field="10" count="1" selected="0">
            <x v="0"/>
          </reference>
        </references>
      </pivotArea>
    </chartFormat>
    <chartFormat chart="3" format="28">
      <pivotArea type="data" outline="0" fieldPosition="0">
        <references count="2">
          <reference field="4294967294" count="1" selected="0">
            <x v="10"/>
          </reference>
          <reference field="10"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807CE552-3AFB-46D8-8144-919D7BAE217E}" name="PivotTable1" cacheId="67" dataOnRows="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C15" firstHeaderRow="1" firstDataRow="2" firstDataCol="1"/>
  <pivotFields count="22">
    <pivotField numFmtId="22" showAll="0"/>
    <pivotField showAll="0"/>
    <pivotField showAll="0"/>
    <pivotField axis="axisCol" showAll="0">
      <items count="4">
        <item m="1" x="2"/>
        <item m="1" x="1"/>
        <item x="0"/>
        <item t="default"/>
      </items>
    </pivotField>
    <pivotField showAll="0"/>
    <pivotField showAll="0"/>
    <pivotField showAll="0"/>
    <pivotField showAll="0"/>
    <pivotField showAll="0"/>
    <pivotField showAll="0"/>
    <pivotField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s>
  <rowFields count="1">
    <field x="-2"/>
  </rowFields>
  <rowItems count="11">
    <i>
      <x/>
    </i>
    <i i="1">
      <x v="1"/>
    </i>
    <i i="2">
      <x v="2"/>
    </i>
    <i i="3">
      <x v="3"/>
    </i>
    <i i="4">
      <x v="4"/>
    </i>
    <i i="5">
      <x v="5"/>
    </i>
    <i i="6">
      <x v="6"/>
    </i>
    <i i="7">
      <x v="7"/>
    </i>
    <i i="8">
      <x v="8"/>
    </i>
    <i i="9">
      <x v="9"/>
    </i>
    <i i="10">
      <x v="10"/>
    </i>
  </rowItems>
  <colFields count="1">
    <field x="3"/>
  </colFields>
  <colItems count="2">
    <i>
      <x v="2"/>
    </i>
    <i t="grand">
      <x/>
    </i>
  </colItems>
  <dataFields count="11">
    <dataField name=" 1. I like school (merged)." fld="11" subtotal="average" baseField="0" baseItem="0"/>
    <dataField name=" 2. I feel successful at school (merged)." fld="12" subtotal="average" baseField="0" baseItem="0"/>
    <dataField name=" 3. I feel my school has high standards for achievement (merged)." fld="13" subtotal="average" baseField="0" baseItem="0"/>
    <dataField name=" 4. My school sets clear rules for behavior (merged)." fld="14" subtotal="average" baseField="0" baseItem="0"/>
    <dataField name=" 5. Teachers treat me with respect (merged)." fld="15" subtotal="average" baseField="0" baseItem="0"/>
    <dataField name=" 6. The behaviors in my class allow the teachers to teach (merged)." fld="16" subtotal="average" baseField="0" baseItem="0"/>
    <dataField name=" 7. Students are frequently recognized for good behavior (merged)." fld="17" subtotal="average" baseField="0" baseItem="0"/>
    <dataField name=" 8. School is a place at which I feel safe (merged)." fld="18" subtotal="average" baseField="0" baseItem="0"/>
    <dataField name=" 9. I know an adult at school that I can talk with if I need help (merged)." fld="19" subtotal="average" baseField="0" baseItem="0"/>
    <dataField name=" 10. Adults at my school ask for my opinions about decisions that affect me (merged)" fld="20" subtotal="average" baseField="0" baseItem="0"/>
    <dataField name=" 11. Adults at my school listen to and respect my input about decisions that affect me (merged)." fld="21" subtotal="average" baseField="0" baseItem="0"/>
  </dataFields>
  <conditionalFormats count="33">
    <conditionalFormat scope="data" priority="33">
      <pivotAreas count="1">
        <pivotArea outline="0" fieldPosition="0">
          <references count="1">
            <reference field="4294967294" count="1" selected="0">
              <x v="0"/>
            </reference>
          </references>
        </pivotArea>
      </pivotAreas>
    </conditionalFormat>
    <conditionalFormat scope="data" priority="32">
      <pivotAreas count="1">
        <pivotArea outline="0" fieldPosition="0">
          <references count="1">
            <reference field="4294967294" count="1" selected="0">
              <x v="0"/>
            </reference>
          </references>
        </pivotArea>
      </pivotAreas>
    </conditionalFormat>
    <conditionalFormat scope="data" priority="31">
      <pivotAreas count="1">
        <pivotArea outline="0" fieldPosition="0">
          <references count="1">
            <reference field="4294967294" count="1" selected="0">
              <x v="0"/>
            </reference>
          </references>
        </pivotArea>
      </pivotAreas>
    </conditionalFormat>
    <conditionalFormat scope="data" priority="30">
      <pivotAreas count="1">
        <pivotArea outline="0" fieldPosition="0">
          <references count="1">
            <reference field="4294967294" count="1" selected="0">
              <x v="1"/>
            </reference>
          </references>
        </pivotArea>
      </pivotAreas>
    </conditionalFormat>
    <conditionalFormat scope="data" priority="29">
      <pivotAreas count="1">
        <pivotArea outline="0" fieldPosition="0">
          <references count="1">
            <reference field="4294967294" count="1" selected="0">
              <x v="1"/>
            </reference>
          </references>
        </pivotArea>
      </pivotAreas>
    </conditionalFormat>
    <conditionalFormat scope="data" priority="28">
      <pivotAreas count="1">
        <pivotArea outline="0" fieldPosition="0">
          <references count="1">
            <reference field="4294967294" count="1" selected="0">
              <x v="1"/>
            </reference>
          </references>
        </pivotArea>
      </pivotAreas>
    </conditionalFormat>
    <conditionalFormat scope="data" priority="27">
      <pivotAreas count="1">
        <pivotArea outline="0" fieldPosition="0">
          <references count="1">
            <reference field="4294967294" count="1" selected="0">
              <x v="2"/>
            </reference>
          </references>
        </pivotArea>
      </pivotAreas>
    </conditionalFormat>
    <conditionalFormat scope="data" priority="26">
      <pivotAreas count="1">
        <pivotArea outline="0" fieldPosition="0">
          <references count="1">
            <reference field="4294967294" count="1" selected="0">
              <x v="2"/>
            </reference>
          </references>
        </pivotArea>
      </pivotAreas>
    </conditionalFormat>
    <conditionalFormat scope="data" priority="25">
      <pivotAreas count="1">
        <pivotArea outline="0" fieldPosition="0">
          <references count="1">
            <reference field="4294967294" count="1" selected="0">
              <x v="2"/>
            </reference>
          </references>
        </pivotArea>
      </pivotAreas>
    </conditionalFormat>
    <conditionalFormat scope="data" priority="24">
      <pivotAreas count="1">
        <pivotArea outline="0" fieldPosition="0">
          <references count="1">
            <reference field="4294967294" count="1" selected="0">
              <x v="3"/>
            </reference>
          </references>
        </pivotArea>
      </pivotAreas>
    </conditionalFormat>
    <conditionalFormat scope="data" priority="23">
      <pivotAreas count="1">
        <pivotArea outline="0" fieldPosition="0">
          <references count="1">
            <reference field="4294967294" count="1" selected="0">
              <x v="3"/>
            </reference>
          </references>
        </pivotArea>
      </pivotAreas>
    </conditionalFormat>
    <conditionalFormat scope="data" priority="22">
      <pivotAreas count="1">
        <pivotArea outline="0" fieldPosition="0">
          <references count="1">
            <reference field="4294967294" count="1" selected="0">
              <x v="3"/>
            </reference>
          </references>
        </pivotArea>
      </pivotAreas>
    </conditionalFormat>
    <conditionalFormat scope="data" priority="21">
      <pivotAreas count="1">
        <pivotArea outline="0" fieldPosition="0">
          <references count="1">
            <reference field="4294967294" count="1" selected="0">
              <x v="4"/>
            </reference>
          </references>
        </pivotArea>
      </pivotAreas>
    </conditionalFormat>
    <conditionalFormat scope="data" priority="20">
      <pivotAreas count="1">
        <pivotArea outline="0" fieldPosition="0">
          <references count="1">
            <reference field="4294967294" count="1" selected="0">
              <x v="4"/>
            </reference>
          </references>
        </pivotArea>
      </pivotAreas>
    </conditionalFormat>
    <conditionalFormat scope="data" priority="19">
      <pivotAreas count="1">
        <pivotArea outline="0" fieldPosition="0">
          <references count="1">
            <reference field="4294967294" count="1" selected="0">
              <x v="4"/>
            </reference>
          </references>
        </pivotArea>
      </pivotAreas>
    </conditionalFormat>
    <conditionalFormat scope="data" priority="18">
      <pivotAreas count="1">
        <pivotArea outline="0" fieldPosition="0">
          <references count="1">
            <reference field="4294967294" count="1" selected="0">
              <x v="5"/>
            </reference>
          </references>
        </pivotArea>
      </pivotAreas>
    </conditionalFormat>
    <conditionalFormat scope="data" priority="17">
      <pivotAreas count="1">
        <pivotArea outline="0" fieldPosition="0">
          <references count="1">
            <reference field="4294967294" count="1" selected="0">
              <x v="5"/>
            </reference>
          </references>
        </pivotArea>
      </pivotAreas>
    </conditionalFormat>
    <conditionalFormat scope="data" priority="16">
      <pivotAreas count="1">
        <pivotArea outline="0" fieldPosition="0">
          <references count="1">
            <reference field="4294967294" count="1" selected="0">
              <x v="5"/>
            </reference>
          </references>
        </pivotArea>
      </pivotAreas>
    </conditionalFormat>
    <conditionalFormat scope="data" priority="15">
      <pivotAreas count="1">
        <pivotArea outline="0" fieldPosition="0">
          <references count="1">
            <reference field="4294967294" count="1" selected="0">
              <x v="6"/>
            </reference>
          </references>
        </pivotArea>
      </pivotAreas>
    </conditionalFormat>
    <conditionalFormat scope="data" priority="14">
      <pivotAreas count="1">
        <pivotArea outline="0" fieldPosition="0">
          <references count="1">
            <reference field="4294967294" count="1" selected="0">
              <x v="6"/>
            </reference>
          </references>
        </pivotArea>
      </pivotAreas>
    </conditionalFormat>
    <conditionalFormat scope="data" priority="13">
      <pivotAreas count="1">
        <pivotArea outline="0" fieldPosition="0">
          <references count="1">
            <reference field="4294967294" count="1" selected="0">
              <x v="6"/>
            </reference>
          </references>
        </pivotArea>
      </pivotAreas>
    </conditionalFormat>
    <conditionalFormat scope="data" priority="12">
      <pivotAreas count="1">
        <pivotArea outline="0" fieldPosition="0">
          <references count="1">
            <reference field="4294967294" count="1" selected="0">
              <x v="7"/>
            </reference>
          </references>
        </pivotArea>
      </pivotAreas>
    </conditionalFormat>
    <conditionalFormat scope="data" priority="11">
      <pivotAreas count="1">
        <pivotArea outline="0" fieldPosition="0">
          <references count="1">
            <reference field="4294967294" count="1" selected="0">
              <x v="7"/>
            </reference>
          </references>
        </pivotArea>
      </pivotAreas>
    </conditionalFormat>
    <conditionalFormat scope="data" priority="10">
      <pivotAreas count="1">
        <pivotArea outline="0" fieldPosition="0">
          <references count="1">
            <reference field="4294967294" count="1" selected="0">
              <x v="7"/>
            </reference>
          </references>
        </pivotArea>
      </pivotAreas>
    </conditionalFormat>
    <conditionalFormat scope="data" priority="9">
      <pivotAreas count="1">
        <pivotArea outline="0" fieldPosition="0">
          <references count="1">
            <reference field="4294967294" count="1" selected="0">
              <x v="8"/>
            </reference>
          </references>
        </pivotArea>
      </pivotAreas>
    </conditionalFormat>
    <conditionalFormat scope="data" priority="8">
      <pivotAreas count="1">
        <pivotArea outline="0" fieldPosition="0">
          <references count="1">
            <reference field="4294967294" count="1" selected="0">
              <x v="8"/>
            </reference>
          </references>
        </pivotArea>
      </pivotAreas>
    </conditionalFormat>
    <conditionalFormat scope="data" priority="7">
      <pivotAreas count="1">
        <pivotArea outline="0" fieldPosition="0">
          <references count="1">
            <reference field="4294967294" count="1" selected="0">
              <x v="8"/>
            </reference>
          </references>
        </pivotArea>
      </pivotAreas>
    </conditionalFormat>
    <conditionalFormat scope="data" priority="6">
      <pivotAreas count="1">
        <pivotArea outline="0" fieldPosition="0">
          <references count="1">
            <reference field="4294967294" count="1" selected="0">
              <x v="9"/>
            </reference>
          </references>
        </pivotArea>
      </pivotAreas>
    </conditionalFormat>
    <conditionalFormat scope="data" priority="5">
      <pivotAreas count="1">
        <pivotArea outline="0" fieldPosition="0">
          <references count="1">
            <reference field="4294967294" count="1" selected="0">
              <x v="9"/>
            </reference>
          </references>
        </pivotArea>
      </pivotAreas>
    </conditionalFormat>
    <conditionalFormat scope="data" priority="4">
      <pivotAreas count="1">
        <pivotArea outline="0" fieldPosition="0">
          <references count="1">
            <reference field="4294967294" count="1" selected="0">
              <x v="9"/>
            </reference>
          </references>
        </pivotArea>
      </pivotAreas>
    </conditionalFormat>
    <conditionalFormat scope="data" priority="3">
      <pivotAreas count="1">
        <pivotArea outline="0" fieldPosition="0">
          <references count="1">
            <reference field="4294967294" count="1" selected="0">
              <x v="10"/>
            </reference>
          </references>
        </pivotArea>
      </pivotAreas>
    </conditionalFormat>
    <conditionalFormat scope="data" priority="2">
      <pivotAreas count="1">
        <pivotArea outline="0" fieldPosition="0">
          <references count="1">
            <reference field="4294967294" count="1" selected="0">
              <x v="10"/>
            </reference>
          </references>
        </pivotArea>
      </pivotAreas>
    </conditionalFormat>
    <conditionalFormat scope="data" priority="1">
      <pivotAreas count="1">
        <pivotArea outline="0" fieldPosition="0">
          <references count="1">
            <reference field="4294967294" count="1" selected="0">
              <x v="10"/>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0.xml><?xml version="1.0" encoding="utf-8"?>
<pivotTableDefinition xmlns="http://schemas.openxmlformats.org/spreadsheetml/2006/main" xmlns:mc="http://schemas.openxmlformats.org/markup-compatibility/2006" xmlns:xr="http://schemas.microsoft.com/office/spreadsheetml/2014/revision" mc:Ignorable="xr" xr:uid="{0E7A8EFD-1F91-498C-8B80-D0FC1E534885}" name="PivotTable12" cacheId="67"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L5" firstHeaderRow="0" firstDataRow="1" firstDataCol="1" rowPageCount="1" colPageCount="1"/>
  <pivotFields count="22">
    <pivotField numFmtId="22" showAll="0"/>
    <pivotField axis="axisRow" showAll="0">
      <items count="6">
        <item m="1" x="1"/>
        <item m="1" x="3"/>
        <item x="0"/>
        <item m="1" x="4"/>
        <item m="1" x="2"/>
        <item t="default"/>
      </items>
    </pivotField>
    <pivotField showAll="0"/>
    <pivotField axis="axisPage" showAll="0">
      <items count="4">
        <item m="1" x="2"/>
        <item m="1" x="1"/>
        <item x="0"/>
        <item t="default"/>
      </items>
    </pivotField>
    <pivotField showAll="0"/>
    <pivotField showAll="0"/>
    <pivotField showAll="0"/>
    <pivotField showAll="0"/>
    <pivotField showAll="0"/>
    <pivotField showAll="0"/>
    <pivotField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s>
  <rowFields count="1">
    <field x="1"/>
  </rowFields>
  <rowItems count="2">
    <i>
      <x v="2"/>
    </i>
    <i t="grand">
      <x/>
    </i>
  </rowItems>
  <colFields count="1">
    <field x="-2"/>
  </colFields>
  <colItems count="11">
    <i>
      <x/>
    </i>
    <i i="1">
      <x v="1"/>
    </i>
    <i i="2">
      <x v="2"/>
    </i>
    <i i="3">
      <x v="3"/>
    </i>
    <i i="4">
      <x v="4"/>
    </i>
    <i i="5">
      <x v="5"/>
    </i>
    <i i="6">
      <x v="6"/>
    </i>
    <i i="7">
      <x v="7"/>
    </i>
    <i i="8">
      <x v="8"/>
    </i>
    <i i="9">
      <x v="9"/>
    </i>
    <i i="10">
      <x v="10"/>
    </i>
  </colItems>
  <pageFields count="1">
    <pageField fld="3" hier="-1"/>
  </pageFields>
  <dataFields count="11">
    <dataField name=" 1. I like school (merged)." fld="11" subtotal="average" baseField="0" baseItem="0"/>
    <dataField name=" 2. I feel successful at school (merged)." fld="12" subtotal="average" baseField="0" baseItem="0"/>
    <dataField name=" 3. I feel my school has high standards for achievement (merged)." fld="13" subtotal="average" baseField="0" baseItem="0"/>
    <dataField name=" 4. My school sets clear rules for behavior (merged)." fld="14" subtotal="average" baseField="0" baseItem="0"/>
    <dataField name=" 5. Teachers treat me with respect (merged)." fld="15" subtotal="average" baseField="0" baseItem="0"/>
    <dataField name=" 6. The behaviors in my class allow the teachers to teach (merged)." fld="16" subtotal="average" baseField="0" baseItem="0"/>
    <dataField name=" 7. Students are frequently recognized for good behavior (merged)." fld="17" subtotal="average" baseField="0" baseItem="0"/>
    <dataField name=" 8. School is a place at which I feel safe (merged)." fld="18" subtotal="average" baseField="0" baseItem="0"/>
    <dataField name=" 9. I know an adult at school that I can talk with if I need help (merged)." fld="19" subtotal="average" baseField="0" baseItem="0"/>
    <dataField name=" 10. Adults at my school ask for my opinions about decisions that affect me (merged)" fld="20" subtotal="average" baseField="0" baseItem="0"/>
    <dataField name=" 11. Adults at my school listen to and respect my input about decisions that affect me (merged)." fld="21" subtotal="average" baseField="0" baseItem="0"/>
  </dataFields>
  <conditionalFormats count="33">
    <conditionalFormat scope="data" priority="33">
      <pivotAreas count="1">
        <pivotArea outline="0" fieldPosition="0">
          <references count="1">
            <reference field="4294967294" count="1" selected="0">
              <x v="0"/>
            </reference>
          </references>
        </pivotArea>
      </pivotAreas>
    </conditionalFormat>
    <conditionalFormat scope="data" priority="32">
      <pivotAreas count="1">
        <pivotArea outline="0" fieldPosition="0">
          <references count="1">
            <reference field="4294967294" count="1" selected="0">
              <x v="0"/>
            </reference>
          </references>
        </pivotArea>
      </pivotAreas>
    </conditionalFormat>
    <conditionalFormat scope="data" priority="31">
      <pivotAreas count="1">
        <pivotArea outline="0" fieldPosition="0">
          <references count="1">
            <reference field="4294967294" count="1" selected="0">
              <x v="0"/>
            </reference>
          </references>
        </pivotArea>
      </pivotAreas>
    </conditionalFormat>
    <conditionalFormat scope="data" priority="30">
      <pivotAreas count="1">
        <pivotArea outline="0" fieldPosition="0">
          <references count="1">
            <reference field="4294967294" count="1" selected="0">
              <x v="1"/>
            </reference>
          </references>
        </pivotArea>
      </pivotAreas>
    </conditionalFormat>
    <conditionalFormat scope="data" priority="29">
      <pivotAreas count="1">
        <pivotArea outline="0" fieldPosition="0">
          <references count="1">
            <reference field="4294967294" count="1" selected="0">
              <x v="1"/>
            </reference>
          </references>
        </pivotArea>
      </pivotAreas>
    </conditionalFormat>
    <conditionalFormat scope="data" priority="28">
      <pivotAreas count="1">
        <pivotArea outline="0" fieldPosition="0">
          <references count="1">
            <reference field="4294967294" count="1" selected="0">
              <x v="1"/>
            </reference>
          </references>
        </pivotArea>
      </pivotAreas>
    </conditionalFormat>
    <conditionalFormat scope="data" priority="27">
      <pivotAreas count="1">
        <pivotArea outline="0" fieldPosition="0">
          <references count="1">
            <reference field="4294967294" count="1" selected="0">
              <x v="2"/>
            </reference>
          </references>
        </pivotArea>
      </pivotAreas>
    </conditionalFormat>
    <conditionalFormat scope="data" priority="26">
      <pivotAreas count="1">
        <pivotArea outline="0" fieldPosition="0">
          <references count="1">
            <reference field="4294967294" count="1" selected="0">
              <x v="2"/>
            </reference>
          </references>
        </pivotArea>
      </pivotAreas>
    </conditionalFormat>
    <conditionalFormat scope="data" priority="25">
      <pivotAreas count="1">
        <pivotArea outline="0" fieldPosition="0">
          <references count="1">
            <reference field="4294967294" count="1" selected="0">
              <x v="2"/>
            </reference>
          </references>
        </pivotArea>
      </pivotAreas>
    </conditionalFormat>
    <conditionalFormat scope="data" priority="24">
      <pivotAreas count="1">
        <pivotArea outline="0" fieldPosition="0">
          <references count="1">
            <reference field="4294967294" count="1" selected="0">
              <x v="3"/>
            </reference>
          </references>
        </pivotArea>
      </pivotAreas>
    </conditionalFormat>
    <conditionalFormat scope="data" priority="23">
      <pivotAreas count="1">
        <pivotArea outline="0" fieldPosition="0">
          <references count="1">
            <reference field="4294967294" count="1" selected="0">
              <x v="3"/>
            </reference>
          </references>
        </pivotArea>
      </pivotAreas>
    </conditionalFormat>
    <conditionalFormat scope="data" priority="22">
      <pivotAreas count="1">
        <pivotArea outline="0" fieldPosition="0">
          <references count="1">
            <reference field="4294967294" count="1" selected="0">
              <x v="3"/>
            </reference>
          </references>
        </pivotArea>
      </pivotAreas>
    </conditionalFormat>
    <conditionalFormat scope="data" priority="21">
      <pivotAreas count="1">
        <pivotArea outline="0" fieldPosition="0">
          <references count="1">
            <reference field="4294967294" count="1" selected="0">
              <x v="4"/>
            </reference>
          </references>
        </pivotArea>
      </pivotAreas>
    </conditionalFormat>
    <conditionalFormat scope="data" priority="20">
      <pivotAreas count="1">
        <pivotArea outline="0" fieldPosition="0">
          <references count="1">
            <reference field="4294967294" count="1" selected="0">
              <x v="4"/>
            </reference>
          </references>
        </pivotArea>
      </pivotAreas>
    </conditionalFormat>
    <conditionalFormat scope="data" priority="19">
      <pivotAreas count="1">
        <pivotArea outline="0" fieldPosition="0">
          <references count="1">
            <reference field="4294967294" count="1" selected="0">
              <x v="4"/>
            </reference>
          </references>
        </pivotArea>
      </pivotAreas>
    </conditionalFormat>
    <conditionalFormat scope="data" priority="18">
      <pivotAreas count="1">
        <pivotArea outline="0" fieldPosition="0">
          <references count="1">
            <reference field="4294967294" count="1" selected="0">
              <x v="5"/>
            </reference>
          </references>
        </pivotArea>
      </pivotAreas>
    </conditionalFormat>
    <conditionalFormat scope="data" priority="17">
      <pivotAreas count="1">
        <pivotArea outline="0" fieldPosition="0">
          <references count="1">
            <reference field="4294967294" count="1" selected="0">
              <x v="5"/>
            </reference>
          </references>
        </pivotArea>
      </pivotAreas>
    </conditionalFormat>
    <conditionalFormat scope="data" priority="16">
      <pivotAreas count="1">
        <pivotArea outline="0" fieldPosition="0">
          <references count="1">
            <reference field="4294967294" count="1" selected="0">
              <x v="5"/>
            </reference>
          </references>
        </pivotArea>
      </pivotAreas>
    </conditionalFormat>
    <conditionalFormat scope="data" priority="15">
      <pivotAreas count="1">
        <pivotArea outline="0" fieldPosition="0">
          <references count="1">
            <reference field="4294967294" count="1" selected="0">
              <x v="6"/>
            </reference>
          </references>
        </pivotArea>
      </pivotAreas>
    </conditionalFormat>
    <conditionalFormat scope="data" priority="14">
      <pivotAreas count="1">
        <pivotArea outline="0" fieldPosition="0">
          <references count="1">
            <reference field="4294967294" count="1" selected="0">
              <x v="6"/>
            </reference>
          </references>
        </pivotArea>
      </pivotAreas>
    </conditionalFormat>
    <conditionalFormat scope="data" priority="13">
      <pivotAreas count="1">
        <pivotArea outline="0" fieldPosition="0">
          <references count="1">
            <reference field="4294967294" count="1" selected="0">
              <x v="6"/>
            </reference>
          </references>
        </pivotArea>
      </pivotAreas>
    </conditionalFormat>
    <conditionalFormat scope="data" priority="12">
      <pivotAreas count="1">
        <pivotArea outline="0" fieldPosition="0">
          <references count="1">
            <reference field="4294967294" count="1" selected="0">
              <x v="7"/>
            </reference>
          </references>
        </pivotArea>
      </pivotAreas>
    </conditionalFormat>
    <conditionalFormat scope="data" priority="11">
      <pivotAreas count="1">
        <pivotArea outline="0" fieldPosition="0">
          <references count="1">
            <reference field="4294967294" count="1" selected="0">
              <x v="7"/>
            </reference>
          </references>
        </pivotArea>
      </pivotAreas>
    </conditionalFormat>
    <conditionalFormat scope="data" priority="10">
      <pivotAreas count="1">
        <pivotArea outline="0" fieldPosition="0">
          <references count="1">
            <reference field="4294967294" count="1" selected="0">
              <x v="7"/>
            </reference>
          </references>
        </pivotArea>
      </pivotAreas>
    </conditionalFormat>
    <conditionalFormat scope="data" priority="9">
      <pivotAreas count="1">
        <pivotArea outline="0" fieldPosition="0">
          <references count="1">
            <reference field="4294967294" count="1" selected="0">
              <x v="8"/>
            </reference>
          </references>
        </pivotArea>
      </pivotAreas>
    </conditionalFormat>
    <conditionalFormat scope="data" priority="8">
      <pivotAreas count="1">
        <pivotArea outline="0" fieldPosition="0">
          <references count="1">
            <reference field="4294967294" count="1" selected="0">
              <x v="8"/>
            </reference>
          </references>
        </pivotArea>
      </pivotAreas>
    </conditionalFormat>
    <conditionalFormat scope="data" priority="7">
      <pivotAreas count="1">
        <pivotArea outline="0" fieldPosition="0">
          <references count="1">
            <reference field="4294967294" count="1" selected="0">
              <x v="8"/>
            </reference>
          </references>
        </pivotArea>
      </pivotAreas>
    </conditionalFormat>
    <conditionalFormat scope="data" priority="6">
      <pivotAreas count="1">
        <pivotArea outline="0" fieldPosition="0">
          <references count="1">
            <reference field="4294967294" count="1" selected="0">
              <x v="9"/>
            </reference>
          </references>
        </pivotArea>
      </pivotAreas>
    </conditionalFormat>
    <conditionalFormat scope="data" priority="5">
      <pivotAreas count="1">
        <pivotArea outline="0" fieldPosition="0">
          <references count="1">
            <reference field="4294967294" count="1" selected="0">
              <x v="9"/>
            </reference>
          </references>
        </pivotArea>
      </pivotAreas>
    </conditionalFormat>
    <conditionalFormat scope="data" priority="4">
      <pivotAreas count="1">
        <pivotArea outline="0" fieldPosition="0">
          <references count="1">
            <reference field="4294967294" count="1" selected="0">
              <x v="9"/>
            </reference>
          </references>
        </pivotArea>
      </pivotAreas>
    </conditionalFormat>
    <conditionalFormat scope="data" priority="3">
      <pivotAreas count="1">
        <pivotArea outline="0" fieldPosition="0">
          <references count="1">
            <reference field="4294967294" count="1" selected="0">
              <x v="10"/>
            </reference>
          </references>
        </pivotArea>
      </pivotAreas>
    </conditionalFormat>
    <conditionalFormat scope="data" priority="2">
      <pivotAreas count="1">
        <pivotArea outline="0" fieldPosition="0">
          <references count="1">
            <reference field="4294967294" count="1" selected="0">
              <x v="10"/>
            </reference>
          </references>
        </pivotArea>
      </pivotAreas>
    </conditionalFormat>
    <conditionalFormat scope="data" priority="1">
      <pivotAreas count="1">
        <pivotArea outline="0" fieldPosition="0">
          <references count="1">
            <reference field="4294967294" count="1" selected="0">
              <x v="10"/>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1.xml><?xml version="1.0" encoding="utf-8"?>
<pivotTableDefinition xmlns="http://schemas.openxmlformats.org/spreadsheetml/2006/main" xmlns:mc="http://schemas.openxmlformats.org/markup-compatibility/2006" xmlns:xr="http://schemas.microsoft.com/office/spreadsheetml/2014/revision" mc:Ignorable="xr" xr:uid="{D36838CA-C059-4295-998A-BD26EACCECD6}" name="PivotTable6" cacheId="67"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W7" firstHeaderRow="1" firstDataRow="3" firstDataCol="1" rowPageCount="1" colPageCount="1"/>
  <pivotFields count="22">
    <pivotField numFmtId="22" showAll="0"/>
    <pivotField axis="axisRow" showAll="0">
      <items count="6">
        <item m="1" x="1"/>
        <item m="1" x="3"/>
        <item x="0"/>
        <item m="1" x="4"/>
        <item m="1" x="2"/>
        <item t="default"/>
      </items>
    </pivotField>
    <pivotField showAll="0"/>
    <pivotField axis="axisPage" showAll="0">
      <items count="4">
        <item m="1" x="2"/>
        <item m="1" x="1"/>
        <item x="0"/>
        <item t="default"/>
      </items>
    </pivotField>
    <pivotField axis="axisCol" showAll="0">
      <items count="3">
        <item m="1" x="1"/>
        <item x="0"/>
        <item t="default"/>
      </items>
    </pivotField>
    <pivotField showAll="0"/>
    <pivotField showAll="0"/>
    <pivotField showAll="0"/>
    <pivotField showAll="0"/>
    <pivotField showAll="0"/>
    <pivotField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s>
  <rowFields count="1">
    <field x="1"/>
  </rowFields>
  <rowItems count="2">
    <i>
      <x v="2"/>
    </i>
    <i t="grand">
      <x/>
    </i>
  </rowItems>
  <colFields count="2">
    <field x="-2"/>
    <field x="4"/>
  </colFields>
  <colItems count="22">
    <i>
      <x/>
      <x v="1"/>
    </i>
    <i i="1">
      <x v="1"/>
      <x v="1"/>
    </i>
    <i i="2">
      <x v="2"/>
      <x v="1"/>
    </i>
    <i i="3">
      <x v="3"/>
      <x v="1"/>
    </i>
    <i i="4">
      <x v="4"/>
      <x v="1"/>
    </i>
    <i i="5">
      <x v="5"/>
      <x v="1"/>
    </i>
    <i i="6">
      <x v="6"/>
      <x v="1"/>
    </i>
    <i i="7">
      <x v="7"/>
      <x v="1"/>
    </i>
    <i i="8">
      <x v="8"/>
      <x v="1"/>
    </i>
    <i i="9">
      <x v="9"/>
      <x v="1"/>
    </i>
    <i i="10">
      <x v="10"/>
      <x v="1"/>
    </i>
    <i t="grand">
      <x/>
    </i>
    <i t="grand" i="1">
      <x/>
    </i>
    <i t="grand" i="2">
      <x/>
    </i>
    <i t="grand" i="3">
      <x/>
    </i>
    <i t="grand" i="4">
      <x/>
    </i>
    <i t="grand" i="5">
      <x/>
    </i>
    <i t="grand" i="6">
      <x/>
    </i>
    <i t="grand" i="7">
      <x/>
    </i>
    <i t="grand" i="8">
      <x/>
    </i>
    <i t="grand" i="9">
      <x/>
    </i>
    <i t="grand" i="10">
      <x/>
    </i>
  </colItems>
  <pageFields count="1">
    <pageField fld="3" hier="-1"/>
  </pageFields>
  <dataFields count="11">
    <dataField name=" 1. I like school (merged)." fld="11" subtotal="average" baseField="0" baseItem="0"/>
    <dataField name=" 2. I feel successful at school (merged)." fld="12" subtotal="average" baseField="0" baseItem="0"/>
    <dataField name=" 3. I feel my school has high standards for achievement (merged)." fld="13" subtotal="average" baseField="0" baseItem="0"/>
    <dataField name=" 4. My school sets clear rules for behavior (merged)." fld="14" subtotal="average" baseField="0" baseItem="0"/>
    <dataField name=" 5. Teachers treat me with respect (merged)." fld="15" subtotal="average" baseField="0" baseItem="0"/>
    <dataField name=" 6. The behaviors in my class allow the teachers to teach (merged)." fld="16" subtotal="average" baseField="0" baseItem="0"/>
    <dataField name=" 7. Students are frequently recognized for good behavior (merged)." fld="17" subtotal="average" baseField="0" baseItem="0"/>
    <dataField name=" 8. School is a place at which I feel safe (merged)." fld="18" subtotal="average" baseField="0" baseItem="0"/>
    <dataField name=" 9. I know an adult at school that I can talk with if I need help (merged)." fld="19" subtotal="average" baseField="0" baseItem="0"/>
    <dataField name=" 10. Adults at my school ask for my opinions about decisions that affect me (merged)" fld="20" subtotal="average" baseField="0" baseItem="0"/>
    <dataField name=" 11. Adults at my school listen to and respect my input about decisions that affect me (merged)." fld="21" subtotal="average" baseField="0" baseItem="0"/>
  </dataFields>
  <conditionalFormats count="33">
    <conditionalFormat scope="data" priority="33">
      <pivotAreas count="1">
        <pivotArea outline="0" fieldPosition="0">
          <references count="1">
            <reference field="4294967294" count="1" selected="0">
              <x v="0"/>
            </reference>
          </references>
        </pivotArea>
      </pivotAreas>
    </conditionalFormat>
    <conditionalFormat scope="data" priority="32">
      <pivotAreas count="1">
        <pivotArea outline="0" fieldPosition="0">
          <references count="1">
            <reference field="4294967294" count="1" selected="0">
              <x v="0"/>
            </reference>
          </references>
        </pivotArea>
      </pivotAreas>
    </conditionalFormat>
    <conditionalFormat scope="data" priority="31">
      <pivotAreas count="1">
        <pivotArea outline="0" fieldPosition="0">
          <references count="1">
            <reference field="4294967294" count="1" selected="0">
              <x v="0"/>
            </reference>
          </references>
        </pivotArea>
      </pivotAreas>
    </conditionalFormat>
    <conditionalFormat scope="data" priority="30">
      <pivotAreas count="1">
        <pivotArea outline="0" fieldPosition="0">
          <references count="1">
            <reference field="4294967294" count="1" selected="0">
              <x v="1"/>
            </reference>
          </references>
        </pivotArea>
      </pivotAreas>
    </conditionalFormat>
    <conditionalFormat scope="data" priority="29">
      <pivotAreas count="1">
        <pivotArea outline="0" fieldPosition="0">
          <references count="1">
            <reference field="4294967294" count="1" selected="0">
              <x v="1"/>
            </reference>
          </references>
        </pivotArea>
      </pivotAreas>
    </conditionalFormat>
    <conditionalFormat scope="data" priority="28">
      <pivotAreas count="1">
        <pivotArea outline="0" fieldPosition="0">
          <references count="1">
            <reference field="4294967294" count="1" selected="0">
              <x v="1"/>
            </reference>
          </references>
        </pivotArea>
      </pivotAreas>
    </conditionalFormat>
    <conditionalFormat scope="data" priority="27">
      <pivotAreas count="1">
        <pivotArea outline="0" fieldPosition="0">
          <references count="1">
            <reference field="4294967294" count="1" selected="0">
              <x v="2"/>
            </reference>
          </references>
        </pivotArea>
      </pivotAreas>
    </conditionalFormat>
    <conditionalFormat scope="data" priority="26">
      <pivotAreas count="1">
        <pivotArea outline="0" fieldPosition="0">
          <references count="1">
            <reference field="4294967294" count="1" selected="0">
              <x v="2"/>
            </reference>
          </references>
        </pivotArea>
      </pivotAreas>
    </conditionalFormat>
    <conditionalFormat scope="data" priority="25">
      <pivotAreas count="1">
        <pivotArea outline="0" fieldPosition="0">
          <references count="1">
            <reference field="4294967294" count="1" selected="0">
              <x v="2"/>
            </reference>
          </references>
        </pivotArea>
      </pivotAreas>
    </conditionalFormat>
    <conditionalFormat scope="data" priority="24">
      <pivotAreas count="1">
        <pivotArea outline="0" fieldPosition="0">
          <references count="1">
            <reference field="4294967294" count="1" selected="0">
              <x v="3"/>
            </reference>
          </references>
        </pivotArea>
      </pivotAreas>
    </conditionalFormat>
    <conditionalFormat scope="data" priority="23">
      <pivotAreas count="1">
        <pivotArea outline="0" fieldPosition="0">
          <references count="1">
            <reference field="4294967294" count="1" selected="0">
              <x v="3"/>
            </reference>
          </references>
        </pivotArea>
      </pivotAreas>
    </conditionalFormat>
    <conditionalFormat scope="data" priority="22">
      <pivotAreas count="1">
        <pivotArea outline="0" fieldPosition="0">
          <references count="1">
            <reference field="4294967294" count="1" selected="0">
              <x v="3"/>
            </reference>
          </references>
        </pivotArea>
      </pivotAreas>
    </conditionalFormat>
    <conditionalFormat scope="data" priority="21">
      <pivotAreas count="1">
        <pivotArea outline="0" fieldPosition="0">
          <references count="1">
            <reference field="4294967294" count="1" selected="0">
              <x v="4"/>
            </reference>
          </references>
        </pivotArea>
      </pivotAreas>
    </conditionalFormat>
    <conditionalFormat scope="data" priority="20">
      <pivotAreas count="1">
        <pivotArea outline="0" fieldPosition="0">
          <references count="1">
            <reference field="4294967294" count="1" selected="0">
              <x v="4"/>
            </reference>
          </references>
        </pivotArea>
      </pivotAreas>
    </conditionalFormat>
    <conditionalFormat scope="data" priority="19">
      <pivotAreas count="1">
        <pivotArea outline="0" fieldPosition="0">
          <references count="1">
            <reference field="4294967294" count="1" selected="0">
              <x v="4"/>
            </reference>
          </references>
        </pivotArea>
      </pivotAreas>
    </conditionalFormat>
    <conditionalFormat scope="data" priority="18">
      <pivotAreas count="1">
        <pivotArea outline="0" fieldPosition="0">
          <references count="1">
            <reference field="4294967294" count="1" selected="0">
              <x v="5"/>
            </reference>
          </references>
        </pivotArea>
      </pivotAreas>
    </conditionalFormat>
    <conditionalFormat scope="data" priority="17">
      <pivotAreas count="1">
        <pivotArea outline="0" fieldPosition="0">
          <references count="1">
            <reference field="4294967294" count="1" selected="0">
              <x v="5"/>
            </reference>
          </references>
        </pivotArea>
      </pivotAreas>
    </conditionalFormat>
    <conditionalFormat scope="data" priority="16">
      <pivotAreas count="1">
        <pivotArea outline="0" fieldPosition="0">
          <references count="1">
            <reference field="4294967294" count="1" selected="0">
              <x v="5"/>
            </reference>
          </references>
        </pivotArea>
      </pivotAreas>
    </conditionalFormat>
    <conditionalFormat scope="data" priority="15">
      <pivotAreas count="1">
        <pivotArea outline="0" fieldPosition="0">
          <references count="1">
            <reference field="4294967294" count="1" selected="0">
              <x v="6"/>
            </reference>
          </references>
        </pivotArea>
      </pivotAreas>
    </conditionalFormat>
    <conditionalFormat scope="data" priority="14">
      <pivotAreas count="1">
        <pivotArea outline="0" fieldPosition="0">
          <references count="1">
            <reference field="4294967294" count="1" selected="0">
              <x v="6"/>
            </reference>
          </references>
        </pivotArea>
      </pivotAreas>
    </conditionalFormat>
    <conditionalFormat scope="data" priority="13">
      <pivotAreas count="1">
        <pivotArea outline="0" fieldPosition="0">
          <references count="1">
            <reference field="4294967294" count="1" selected="0">
              <x v="6"/>
            </reference>
          </references>
        </pivotArea>
      </pivotAreas>
    </conditionalFormat>
    <conditionalFormat scope="data" priority="12">
      <pivotAreas count="1">
        <pivotArea outline="0" fieldPosition="0">
          <references count="1">
            <reference field="4294967294" count="1" selected="0">
              <x v="7"/>
            </reference>
          </references>
        </pivotArea>
      </pivotAreas>
    </conditionalFormat>
    <conditionalFormat scope="data" priority="11">
      <pivotAreas count="1">
        <pivotArea outline="0" fieldPosition="0">
          <references count="1">
            <reference field="4294967294" count="1" selected="0">
              <x v="7"/>
            </reference>
          </references>
        </pivotArea>
      </pivotAreas>
    </conditionalFormat>
    <conditionalFormat scope="data" priority="10">
      <pivotAreas count="1">
        <pivotArea outline="0" fieldPosition="0">
          <references count="1">
            <reference field="4294967294" count="1" selected="0">
              <x v="7"/>
            </reference>
          </references>
        </pivotArea>
      </pivotAreas>
    </conditionalFormat>
    <conditionalFormat scope="data" priority="9">
      <pivotAreas count="1">
        <pivotArea outline="0" fieldPosition="0">
          <references count="1">
            <reference field="4294967294" count="1" selected="0">
              <x v="8"/>
            </reference>
          </references>
        </pivotArea>
      </pivotAreas>
    </conditionalFormat>
    <conditionalFormat scope="data" priority="8">
      <pivotAreas count="1">
        <pivotArea outline="0" fieldPosition="0">
          <references count="1">
            <reference field="4294967294" count="1" selected="0">
              <x v="8"/>
            </reference>
          </references>
        </pivotArea>
      </pivotAreas>
    </conditionalFormat>
    <conditionalFormat scope="data" priority="7">
      <pivotAreas count="1">
        <pivotArea outline="0" fieldPosition="0">
          <references count="1">
            <reference field="4294967294" count="1" selected="0">
              <x v="8"/>
            </reference>
          </references>
        </pivotArea>
      </pivotAreas>
    </conditionalFormat>
    <conditionalFormat scope="data" priority="6">
      <pivotAreas count="1">
        <pivotArea outline="0" fieldPosition="0">
          <references count="1">
            <reference field="4294967294" count="1" selected="0">
              <x v="9"/>
            </reference>
          </references>
        </pivotArea>
      </pivotAreas>
    </conditionalFormat>
    <conditionalFormat scope="data" priority="5">
      <pivotAreas count="1">
        <pivotArea outline="0" fieldPosition="0">
          <references count="1">
            <reference field="4294967294" count="1" selected="0">
              <x v="9"/>
            </reference>
          </references>
        </pivotArea>
      </pivotAreas>
    </conditionalFormat>
    <conditionalFormat scope="data" priority="4">
      <pivotAreas count="1">
        <pivotArea outline="0" fieldPosition="0">
          <references count="1">
            <reference field="4294967294" count="1" selected="0">
              <x v="9"/>
            </reference>
          </references>
        </pivotArea>
      </pivotAreas>
    </conditionalFormat>
    <conditionalFormat scope="data" priority="3">
      <pivotAreas count="1">
        <pivotArea outline="0" fieldPosition="0">
          <references count="1">
            <reference field="4294967294" count="1" selected="0">
              <x v="10"/>
            </reference>
          </references>
        </pivotArea>
      </pivotAreas>
    </conditionalFormat>
    <conditionalFormat scope="data" priority="2">
      <pivotAreas count="1">
        <pivotArea outline="0" fieldPosition="0">
          <references count="1">
            <reference field="4294967294" count="1" selected="0">
              <x v="10"/>
            </reference>
          </references>
        </pivotArea>
      </pivotAreas>
    </conditionalFormat>
    <conditionalFormat scope="data" priority="1">
      <pivotAreas count="1">
        <pivotArea outline="0" fieldPosition="0">
          <references count="1">
            <reference field="4294967294" count="1" selected="0">
              <x v="10"/>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2.xml><?xml version="1.0" encoding="utf-8"?>
<pivotTableDefinition xmlns="http://schemas.openxmlformats.org/spreadsheetml/2006/main" xmlns:mc="http://schemas.openxmlformats.org/markup-compatibility/2006" xmlns:xr="http://schemas.microsoft.com/office/spreadsheetml/2014/revision" mc:Ignorable="xr" xr:uid="{CF7A25BB-69ED-4266-ACF9-E009D21A2159}" name="PivotTable7" cacheId="67"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W7" firstHeaderRow="1" firstDataRow="3" firstDataCol="1" rowPageCount="1" colPageCount="1"/>
  <pivotFields count="22">
    <pivotField numFmtId="22" showAll="0"/>
    <pivotField axis="axisRow" showAll="0">
      <items count="6">
        <item m="1" x="1"/>
        <item m="1" x="3"/>
        <item x="0"/>
        <item m="1" x="4"/>
        <item m="1" x="2"/>
        <item t="default"/>
      </items>
    </pivotField>
    <pivotField showAll="0"/>
    <pivotField axis="axisPage" showAll="0">
      <items count="4">
        <item m="1" x="2"/>
        <item m="1" x="1"/>
        <item x="0"/>
        <item t="default"/>
      </items>
    </pivotField>
    <pivotField showAll="0"/>
    <pivotField axis="axisCol" showAll="0">
      <items count="3">
        <item m="1" x="1"/>
        <item x="0"/>
        <item t="default"/>
      </items>
    </pivotField>
    <pivotField showAll="0"/>
    <pivotField showAll="0"/>
    <pivotField showAll="0"/>
    <pivotField showAll="0"/>
    <pivotField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s>
  <rowFields count="1">
    <field x="1"/>
  </rowFields>
  <rowItems count="2">
    <i>
      <x v="2"/>
    </i>
    <i t="grand">
      <x/>
    </i>
  </rowItems>
  <colFields count="2">
    <field x="-2"/>
    <field x="5"/>
  </colFields>
  <colItems count="22">
    <i>
      <x/>
      <x v="1"/>
    </i>
    <i i="1">
      <x v="1"/>
      <x v="1"/>
    </i>
    <i i="2">
      <x v="2"/>
      <x v="1"/>
    </i>
    <i i="3">
      <x v="3"/>
      <x v="1"/>
    </i>
    <i i="4">
      <x v="4"/>
      <x v="1"/>
    </i>
    <i i="5">
      <x v="5"/>
      <x v="1"/>
    </i>
    <i i="6">
      <x v="6"/>
      <x v="1"/>
    </i>
    <i i="7">
      <x v="7"/>
      <x v="1"/>
    </i>
    <i i="8">
      <x v="8"/>
      <x v="1"/>
    </i>
    <i i="9">
      <x v="9"/>
      <x v="1"/>
    </i>
    <i i="10">
      <x v="10"/>
      <x v="1"/>
    </i>
    <i t="grand">
      <x/>
    </i>
    <i t="grand" i="1">
      <x/>
    </i>
    <i t="grand" i="2">
      <x/>
    </i>
    <i t="grand" i="3">
      <x/>
    </i>
    <i t="grand" i="4">
      <x/>
    </i>
    <i t="grand" i="5">
      <x/>
    </i>
    <i t="grand" i="6">
      <x/>
    </i>
    <i t="grand" i="7">
      <x/>
    </i>
    <i t="grand" i="8">
      <x/>
    </i>
    <i t="grand" i="9">
      <x/>
    </i>
    <i t="grand" i="10">
      <x/>
    </i>
  </colItems>
  <pageFields count="1">
    <pageField fld="3" hier="-1"/>
  </pageFields>
  <dataFields count="11">
    <dataField name=" 1. I like school (merged)." fld="11" subtotal="average" baseField="0" baseItem="0"/>
    <dataField name=" 2. I feel successful at school (merged)." fld="12" subtotal="average" baseField="0" baseItem="0"/>
    <dataField name=" 3. I feel my school has high standards for achievement (merged)." fld="13" subtotal="average" baseField="0" baseItem="0"/>
    <dataField name=" 4. My school sets clear rules for behavior (merged)." fld="14" subtotal="average" baseField="0" baseItem="0"/>
    <dataField name=" 5. Teachers treat me with respect (merged)." fld="15" subtotal="average" baseField="0" baseItem="0"/>
    <dataField name=" 6. The behaviors in my class allow the teachers to teach (merged)." fld="16" subtotal="average" baseField="0" baseItem="0"/>
    <dataField name=" 7. Students are frequently recognized for good behavior (merged)." fld="17" subtotal="average" baseField="0" baseItem="0"/>
    <dataField name=" 8. School is a place at which I feel safe (merged)." fld="18" subtotal="average" baseField="0" baseItem="0"/>
    <dataField name=" 9. I know an adult at school that I can talk with if I need help (merged)." fld="19" subtotal="average" baseField="0" baseItem="0"/>
    <dataField name=" 10. Adults at my school ask for my opinions about decisions that affect me (merged)" fld="20" subtotal="average" baseField="0" baseItem="0"/>
    <dataField name=" 11. Adults at my school listen to and respect my input about decisions that affect me (merged)." fld="21" subtotal="average" baseField="0" baseItem="0"/>
  </dataFields>
  <conditionalFormats count="33">
    <conditionalFormat scope="data" priority="33">
      <pivotAreas count="1">
        <pivotArea outline="0" fieldPosition="0">
          <references count="1">
            <reference field="4294967294" count="1" selected="0">
              <x v="0"/>
            </reference>
          </references>
        </pivotArea>
      </pivotAreas>
    </conditionalFormat>
    <conditionalFormat scope="data" priority="32">
      <pivotAreas count="1">
        <pivotArea outline="0" fieldPosition="0">
          <references count="1">
            <reference field="4294967294" count="1" selected="0">
              <x v="0"/>
            </reference>
          </references>
        </pivotArea>
      </pivotAreas>
    </conditionalFormat>
    <conditionalFormat scope="data" priority="31">
      <pivotAreas count="1">
        <pivotArea outline="0" fieldPosition="0">
          <references count="1">
            <reference field="4294967294" count="1" selected="0">
              <x v="0"/>
            </reference>
          </references>
        </pivotArea>
      </pivotAreas>
    </conditionalFormat>
    <conditionalFormat scope="data" priority="30">
      <pivotAreas count="1">
        <pivotArea outline="0" fieldPosition="0">
          <references count="1">
            <reference field="4294967294" count="1" selected="0">
              <x v="1"/>
            </reference>
          </references>
        </pivotArea>
      </pivotAreas>
    </conditionalFormat>
    <conditionalFormat scope="data" priority="29">
      <pivotAreas count="1">
        <pivotArea outline="0" fieldPosition="0">
          <references count="1">
            <reference field="4294967294" count="1" selected="0">
              <x v="1"/>
            </reference>
          </references>
        </pivotArea>
      </pivotAreas>
    </conditionalFormat>
    <conditionalFormat scope="data" priority="28">
      <pivotAreas count="1">
        <pivotArea outline="0" fieldPosition="0">
          <references count="1">
            <reference field="4294967294" count="1" selected="0">
              <x v="1"/>
            </reference>
          </references>
        </pivotArea>
      </pivotAreas>
    </conditionalFormat>
    <conditionalFormat scope="data" priority="27">
      <pivotAreas count="1">
        <pivotArea outline="0" fieldPosition="0">
          <references count="1">
            <reference field="4294967294" count="1" selected="0">
              <x v="2"/>
            </reference>
          </references>
        </pivotArea>
      </pivotAreas>
    </conditionalFormat>
    <conditionalFormat scope="data" priority="26">
      <pivotAreas count="1">
        <pivotArea outline="0" fieldPosition="0">
          <references count="1">
            <reference field="4294967294" count="1" selected="0">
              <x v="2"/>
            </reference>
          </references>
        </pivotArea>
      </pivotAreas>
    </conditionalFormat>
    <conditionalFormat scope="data" priority="25">
      <pivotAreas count="1">
        <pivotArea outline="0" fieldPosition="0">
          <references count="1">
            <reference field="4294967294" count="1" selected="0">
              <x v="2"/>
            </reference>
          </references>
        </pivotArea>
      </pivotAreas>
    </conditionalFormat>
    <conditionalFormat scope="data" priority="24">
      <pivotAreas count="1">
        <pivotArea outline="0" fieldPosition="0">
          <references count="1">
            <reference field="4294967294" count="1" selected="0">
              <x v="3"/>
            </reference>
          </references>
        </pivotArea>
      </pivotAreas>
    </conditionalFormat>
    <conditionalFormat scope="data" priority="23">
      <pivotAreas count="1">
        <pivotArea outline="0" fieldPosition="0">
          <references count="1">
            <reference field="4294967294" count="1" selected="0">
              <x v="3"/>
            </reference>
          </references>
        </pivotArea>
      </pivotAreas>
    </conditionalFormat>
    <conditionalFormat scope="data" priority="22">
      <pivotAreas count="1">
        <pivotArea outline="0" fieldPosition="0">
          <references count="1">
            <reference field="4294967294" count="1" selected="0">
              <x v="3"/>
            </reference>
          </references>
        </pivotArea>
      </pivotAreas>
    </conditionalFormat>
    <conditionalFormat scope="data" priority="21">
      <pivotAreas count="1">
        <pivotArea outline="0" fieldPosition="0">
          <references count="1">
            <reference field="4294967294" count="1" selected="0">
              <x v="4"/>
            </reference>
          </references>
        </pivotArea>
      </pivotAreas>
    </conditionalFormat>
    <conditionalFormat scope="data" priority="20">
      <pivotAreas count="1">
        <pivotArea outline="0" fieldPosition="0">
          <references count="1">
            <reference field="4294967294" count="1" selected="0">
              <x v="4"/>
            </reference>
          </references>
        </pivotArea>
      </pivotAreas>
    </conditionalFormat>
    <conditionalFormat scope="data" priority="19">
      <pivotAreas count="1">
        <pivotArea outline="0" fieldPosition="0">
          <references count="1">
            <reference field="4294967294" count="1" selected="0">
              <x v="4"/>
            </reference>
          </references>
        </pivotArea>
      </pivotAreas>
    </conditionalFormat>
    <conditionalFormat scope="data" priority="18">
      <pivotAreas count="1">
        <pivotArea outline="0" fieldPosition="0">
          <references count="1">
            <reference field="4294967294" count="1" selected="0">
              <x v="5"/>
            </reference>
          </references>
        </pivotArea>
      </pivotAreas>
    </conditionalFormat>
    <conditionalFormat scope="data" priority="17">
      <pivotAreas count="1">
        <pivotArea outline="0" fieldPosition="0">
          <references count="1">
            <reference field="4294967294" count="1" selected="0">
              <x v="5"/>
            </reference>
          </references>
        </pivotArea>
      </pivotAreas>
    </conditionalFormat>
    <conditionalFormat scope="data" priority="16">
      <pivotAreas count="1">
        <pivotArea outline="0" fieldPosition="0">
          <references count="1">
            <reference field="4294967294" count="1" selected="0">
              <x v="5"/>
            </reference>
          </references>
        </pivotArea>
      </pivotAreas>
    </conditionalFormat>
    <conditionalFormat scope="data" priority="15">
      <pivotAreas count="1">
        <pivotArea outline="0" fieldPosition="0">
          <references count="1">
            <reference field="4294967294" count="1" selected="0">
              <x v="6"/>
            </reference>
          </references>
        </pivotArea>
      </pivotAreas>
    </conditionalFormat>
    <conditionalFormat scope="data" priority="14">
      <pivotAreas count="1">
        <pivotArea outline="0" fieldPosition="0">
          <references count="1">
            <reference field="4294967294" count="1" selected="0">
              <x v="6"/>
            </reference>
          </references>
        </pivotArea>
      </pivotAreas>
    </conditionalFormat>
    <conditionalFormat scope="data" priority="13">
      <pivotAreas count="1">
        <pivotArea outline="0" fieldPosition="0">
          <references count="1">
            <reference field="4294967294" count="1" selected="0">
              <x v="6"/>
            </reference>
          </references>
        </pivotArea>
      </pivotAreas>
    </conditionalFormat>
    <conditionalFormat scope="data" priority="12">
      <pivotAreas count="1">
        <pivotArea outline="0" fieldPosition="0">
          <references count="1">
            <reference field="4294967294" count="1" selected="0">
              <x v="7"/>
            </reference>
          </references>
        </pivotArea>
      </pivotAreas>
    </conditionalFormat>
    <conditionalFormat scope="data" priority="11">
      <pivotAreas count="1">
        <pivotArea outline="0" fieldPosition="0">
          <references count="1">
            <reference field="4294967294" count="1" selected="0">
              <x v="7"/>
            </reference>
          </references>
        </pivotArea>
      </pivotAreas>
    </conditionalFormat>
    <conditionalFormat scope="data" priority="10">
      <pivotAreas count="1">
        <pivotArea outline="0" fieldPosition="0">
          <references count="1">
            <reference field="4294967294" count="1" selected="0">
              <x v="7"/>
            </reference>
          </references>
        </pivotArea>
      </pivotAreas>
    </conditionalFormat>
    <conditionalFormat scope="data" priority="9">
      <pivotAreas count="1">
        <pivotArea outline="0" fieldPosition="0">
          <references count="1">
            <reference field="4294967294" count="1" selected="0">
              <x v="8"/>
            </reference>
          </references>
        </pivotArea>
      </pivotAreas>
    </conditionalFormat>
    <conditionalFormat scope="data" priority="8">
      <pivotAreas count="1">
        <pivotArea outline="0" fieldPosition="0">
          <references count="1">
            <reference field="4294967294" count="1" selected="0">
              <x v="8"/>
            </reference>
          </references>
        </pivotArea>
      </pivotAreas>
    </conditionalFormat>
    <conditionalFormat scope="data" priority="7">
      <pivotAreas count="1">
        <pivotArea outline="0" fieldPosition="0">
          <references count="1">
            <reference field="4294967294" count="1" selected="0">
              <x v="8"/>
            </reference>
          </references>
        </pivotArea>
      </pivotAreas>
    </conditionalFormat>
    <conditionalFormat scope="data" priority="6">
      <pivotAreas count="1">
        <pivotArea outline="0" fieldPosition="0">
          <references count="1">
            <reference field="4294967294" count="1" selected="0">
              <x v="9"/>
            </reference>
          </references>
        </pivotArea>
      </pivotAreas>
    </conditionalFormat>
    <conditionalFormat scope="data" priority="5">
      <pivotAreas count="1">
        <pivotArea outline="0" fieldPosition="0">
          <references count="1">
            <reference field="4294967294" count="1" selected="0">
              <x v="9"/>
            </reference>
          </references>
        </pivotArea>
      </pivotAreas>
    </conditionalFormat>
    <conditionalFormat scope="data" priority="4">
      <pivotAreas count="1">
        <pivotArea outline="0" fieldPosition="0">
          <references count="1">
            <reference field="4294967294" count="1" selected="0">
              <x v="9"/>
            </reference>
          </references>
        </pivotArea>
      </pivotAreas>
    </conditionalFormat>
    <conditionalFormat scope="data" priority="3">
      <pivotAreas count="1">
        <pivotArea outline="0" fieldPosition="0">
          <references count="1">
            <reference field="4294967294" count="1" selected="0">
              <x v="10"/>
            </reference>
          </references>
        </pivotArea>
      </pivotAreas>
    </conditionalFormat>
    <conditionalFormat scope="data" priority="2">
      <pivotAreas count="1">
        <pivotArea outline="0" fieldPosition="0">
          <references count="1">
            <reference field="4294967294" count="1" selected="0">
              <x v="10"/>
            </reference>
          </references>
        </pivotArea>
      </pivotAreas>
    </conditionalFormat>
    <conditionalFormat scope="data" priority="1">
      <pivotAreas count="1">
        <pivotArea outline="0" fieldPosition="0">
          <references count="1">
            <reference field="4294967294" count="1" selected="0">
              <x v="10"/>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3.xml><?xml version="1.0" encoding="utf-8"?>
<pivotTableDefinition xmlns="http://schemas.openxmlformats.org/spreadsheetml/2006/main" xmlns:mc="http://schemas.openxmlformats.org/markup-compatibility/2006" xmlns:xr="http://schemas.microsoft.com/office/spreadsheetml/2014/revision" mc:Ignorable="xr" xr:uid="{636B3376-7667-4C47-A511-FC1D21248E9E}" name="PivotTable8" cacheId="67"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W7" firstHeaderRow="1" firstDataRow="3" firstDataCol="1" rowPageCount="1" colPageCount="1"/>
  <pivotFields count="22">
    <pivotField numFmtId="22" showAll="0"/>
    <pivotField axis="axisRow" showAll="0">
      <items count="6">
        <item m="1" x="1"/>
        <item m="1" x="3"/>
        <item x="0"/>
        <item m="1" x="4"/>
        <item m="1" x="2"/>
        <item t="default"/>
      </items>
    </pivotField>
    <pivotField showAll="0"/>
    <pivotField axis="axisPage" showAll="0">
      <items count="4">
        <item m="1" x="2"/>
        <item m="1" x="1"/>
        <item x="0"/>
        <item t="default"/>
      </items>
    </pivotField>
    <pivotField showAll="0"/>
    <pivotField showAll="0"/>
    <pivotField axis="axisCol" showAll="0">
      <items count="4">
        <item m="1" x="2"/>
        <item m="1" x="1"/>
        <item x="0"/>
        <item t="default"/>
      </items>
    </pivotField>
    <pivotField showAll="0"/>
    <pivotField showAll="0"/>
    <pivotField showAll="0"/>
    <pivotField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s>
  <rowFields count="1">
    <field x="1"/>
  </rowFields>
  <rowItems count="2">
    <i>
      <x v="2"/>
    </i>
    <i t="grand">
      <x/>
    </i>
  </rowItems>
  <colFields count="2">
    <field x="-2"/>
    <field x="6"/>
  </colFields>
  <colItems count="22">
    <i>
      <x/>
      <x v="2"/>
    </i>
    <i i="1">
      <x v="1"/>
      <x v="2"/>
    </i>
    <i i="2">
      <x v="2"/>
      <x v="2"/>
    </i>
    <i i="3">
      <x v="3"/>
      <x v="2"/>
    </i>
    <i i="4">
      <x v="4"/>
      <x v="2"/>
    </i>
    <i i="5">
      <x v="5"/>
      <x v="2"/>
    </i>
    <i i="6">
      <x v="6"/>
      <x v="2"/>
    </i>
    <i i="7">
      <x v="7"/>
      <x v="2"/>
    </i>
    <i i="8">
      <x v="8"/>
      <x v="2"/>
    </i>
    <i i="9">
      <x v="9"/>
      <x v="2"/>
    </i>
    <i i="10">
      <x v="10"/>
      <x v="2"/>
    </i>
    <i t="grand">
      <x/>
    </i>
    <i t="grand" i="1">
      <x/>
    </i>
    <i t="grand" i="2">
      <x/>
    </i>
    <i t="grand" i="3">
      <x/>
    </i>
    <i t="grand" i="4">
      <x/>
    </i>
    <i t="grand" i="5">
      <x/>
    </i>
    <i t="grand" i="6">
      <x/>
    </i>
    <i t="grand" i="7">
      <x/>
    </i>
    <i t="grand" i="8">
      <x/>
    </i>
    <i t="grand" i="9">
      <x/>
    </i>
    <i t="grand" i="10">
      <x/>
    </i>
  </colItems>
  <pageFields count="1">
    <pageField fld="3" hier="-1"/>
  </pageFields>
  <dataFields count="11">
    <dataField name=" 1. I like school (merged)." fld="11" subtotal="average" baseField="0" baseItem="0"/>
    <dataField name=" 2. I feel successful at school (merged)." fld="12" subtotal="average" baseField="0" baseItem="0"/>
    <dataField name=" 3. I feel my school has high standards for achievement (merged)." fld="13" subtotal="average" baseField="0" baseItem="0"/>
    <dataField name=" 4. My school sets clear rules for behavior (merged)." fld="14" subtotal="average" baseField="0" baseItem="0"/>
    <dataField name=" 5. Teachers treat me with respect (merged)." fld="15" subtotal="average" baseField="0" baseItem="0"/>
    <dataField name=" 6. The behaviors in my class allow the teachers to teach (merged)." fld="16" subtotal="average" baseField="0" baseItem="0"/>
    <dataField name=" 7. Students are frequently recognized for good behavior (merged)." fld="17" subtotal="average" baseField="0" baseItem="0"/>
    <dataField name=" 8. School is a place at which I feel safe (merged)." fld="18" subtotal="average" baseField="0" baseItem="0"/>
    <dataField name=" 9. I know an adult at school that I can talk with if I need help (merged)." fld="19" subtotal="average" baseField="0" baseItem="0"/>
    <dataField name=" 10. Adults at my school ask for my opinions about decisions that affect me (merged)" fld="20" subtotal="average" baseField="0" baseItem="0"/>
    <dataField name=" 11. Adults at my school listen to and respect my input about decisions that affect me (merged)." fld="21" subtotal="average" baseField="0" baseItem="0"/>
  </dataFields>
  <conditionalFormats count="33">
    <conditionalFormat scope="data" priority="33">
      <pivotAreas count="1">
        <pivotArea outline="0" fieldPosition="0">
          <references count="1">
            <reference field="4294967294" count="1" selected="0">
              <x v="0"/>
            </reference>
          </references>
        </pivotArea>
      </pivotAreas>
    </conditionalFormat>
    <conditionalFormat scope="data" priority="32">
      <pivotAreas count="1">
        <pivotArea outline="0" fieldPosition="0">
          <references count="1">
            <reference field="4294967294" count="1" selected="0">
              <x v="0"/>
            </reference>
          </references>
        </pivotArea>
      </pivotAreas>
    </conditionalFormat>
    <conditionalFormat scope="data" priority="31">
      <pivotAreas count="1">
        <pivotArea outline="0" fieldPosition="0">
          <references count="1">
            <reference field="4294967294" count="1" selected="0">
              <x v="0"/>
            </reference>
          </references>
        </pivotArea>
      </pivotAreas>
    </conditionalFormat>
    <conditionalFormat scope="data" priority="30">
      <pivotAreas count="1">
        <pivotArea outline="0" fieldPosition="0">
          <references count="1">
            <reference field="4294967294" count="1" selected="0">
              <x v="1"/>
            </reference>
          </references>
        </pivotArea>
      </pivotAreas>
    </conditionalFormat>
    <conditionalFormat scope="data" priority="29">
      <pivotAreas count="1">
        <pivotArea outline="0" fieldPosition="0">
          <references count="1">
            <reference field="4294967294" count="1" selected="0">
              <x v="1"/>
            </reference>
          </references>
        </pivotArea>
      </pivotAreas>
    </conditionalFormat>
    <conditionalFormat scope="data" priority="28">
      <pivotAreas count="1">
        <pivotArea outline="0" fieldPosition="0">
          <references count="1">
            <reference field="4294967294" count="1" selected="0">
              <x v="1"/>
            </reference>
          </references>
        </pivotArea>
      </pivotAreas>
    </conditionalFormat>
    <conditionalFormat scope="data" priority="27">
      <pivotAreas count="1">
        <pivotArea outline="0" fieldPosition="0">
          <references count="1">
            <reference field="4294967294" count="1" selected="0">
              <x v="2"/>
            </reference>
          </references>
        </pivotArea>
      </pivotAreas>
    </conditionalFormat>
    <conditionalFormat scope="data" priority="26">
      <pivotAreas count="1">
        <pivotArea outline="0" fieldPosition="0">
          <references count="1">
            <reference field="4294967294" count="1" selected="0">
              <x v="2"/>
            </reference>
          </references>
        </pivotArea>
      </pivotAreas>
    </conditionalFormat>
    <conditionalFormat scope="data" priority="25">
      <pivotAreas count="1">
        <pivotArea outline="0" fieldPosition="0">
          <references count="1">
            <reference field="4294967294" count="1" selected="0">
              <x v="2"/>
            </reference>
          </references>
        </pivotArea>
      </pivotAreas>
    </conditionalFormat>
    <conditionalFormat scope="data" priority="24">
      <pivotAreas count="1">
        <pivotArea outline="0" fieldPosition="0">
          <references count="1">
            <reference field="4294967294" count="1" selected="0">
              <x v="3"/>
            </reference>
          </references>
        </pivotArea>
      </pivotAreas>
    </conditionalFormat>
    <conditionalFormat scope="data" priority="23">
      <pivotAreas count="1">
        <pivotArea outline="0" fieldPosition="0">
          <references count="1">
            <reference field="4294967294" count="1" selected="0">
              <x v="3"/>
            </reference>
          </references>
        </pivotArea>
      </pivotAreas>
    </conditionalFormat>
    <conditionalFormat scope="data" priority="22">
      <pivotAreas count="1">
        <pivotArea outline="0" fieldPosition="0">
          <references count="1">
            <reference field="4294967294" count="1" selected="0">
              <x v="3"/>
            </reference>
          </references>
        </pivotArea>
      </pivotAreas>
    </conditionalFormat>
    <conditionalFormat scope="data" priority="21">
      <pivotAreas count="1">
        <pivotArea outline="0" fieldPosition="0">
          <references count="1">
            <reference field="4294967294" count="1" selected="0">
              <x v="4"/>
            </reference>
          </references>
        </pivotArea>
      </pivotAreas>
    </conditionalFormat>
    <conditionalFormat scope="data" priority="20">
      <pivotAreas count="1">
        <pivotArea outline="0" fieldPosition="0">
          <references count="1">
            <reference field="4294967294" count="1" selected="0">
              <x v="4"/>
            </reference>
          </references>
        </pivotArea>
      </pivotAreas>
    </conditionalFormat>
    <conditionalFormat scope="data" priority="19">
      <pivotAreas count="1">
        <pivotArea outline="0" fieldPosition="0">
          <references count="1">
            <reference field="4294967294" count="1" selected="0">
              <x v="4"/>
            </reference>
          </references>
        </pivotArea>
      </pivotAreas>
    </conditionalFormat>
    <conditionalFormat scope="data" priority="18">
      <pivotAreas count="1">
        <pivotArea outline="0" fieldPosition="0">
          <references count="1">
            <reference field="4294967294" count="1" selected="0">
              <x v="5"/>
            </reference>
          </references>
        </pivotArea>
      </pivotAreas>
    </conditionalFormat>
    <conditionalFormat scope="data" priority="17">
      <pivotAreas count="1">
        <pivotArea outline="0" fieldPosition="0">
          <references count="1">
            <reference field="4294967294" count="1" selected="0">
              <x v="5"/>
            </reference>
          </references>
        </pivotArea>
      </pivotAreas>
    </conditionalFormat>
    <conditionalFormat scope="data" priority="16">
      <pivotAreas count="1">
        <pivotArea outline="0" fieldPosition="0">
          <references count="1">
            <reference field="4294967294" count="1" selected="0">
              <x v="5"/>
            </reference>
          </references>
        </pivotArea>
      </pivotAreas>
    </conditionalFormat>
    <conditionalFormat scope="data" priority="15">
      <pivotAreas count="1">
        <pivotArea outline="0" fieldPosition="0">
          <references count="1">
            <reference field="4294967294" count="1" selected="0">
              <x v="6"/>
            </reference>
          </references>
        </pivotArea>
      </pivotAreas>
    </conditionalFormat>
    <conditionalFormat scope="data" priority="14">
      <pivotAreas count="1">
        <pivotArea outline="0" fieldPosition="0">
          <references count="1">
            <reference field="4294967294" count="1" selected="0">
              <x v="6"/>
            </reference>
          </references>
        </pivotArea>
      </pivotAreas>
    </conditionalFormat>
    <conditionalFormat scope="data" priority="13">
      <pivotAreas count="1">
        <pivotArea outline="0" fieldPosition="0">
          <references count="1">
            <reference field="4294967294" count="1" selected="0">
              <x v="6"/>
            </reference>
          </references>
        </pivotArea>
      </pivotAreas>
    </conditionalFormat>
    <conditionalFormat scope="data" priority="12">
      <pivotAreas count="1">
        <pivotArea outline="0" fieldPosition="0">
          <references count="1">
            <reference field="4294967294" count="1" selected="0">
              <x v="7"/>
            </reference>
          </references>
        </pivotArea>
      </pivotAreas>
    </conditionalFormat>
    <conditionalFormat scope="data" priority="11">
      <pivotAreas count="1">
        <pivotArea outline="0" fieldPosition="0">
          <references count="1">
            <reference field="4294967294" count="1" selected="0">
              <x v="7"/>
            </reference>
          </references>
        </pivotArea>
      </pivotAreas>
    </conditionalFormat>
    <conditionalFormat scope="data" priority="10">
      <pivotAreas count="1">
        <pivotArea outline="0" fieldPosition="0">
          <references count="1">
            <reference field="4294967294" count="1" selected="0">
              <x v="7"/>
            </reference>
          </references>
        </pivotArea>
      </pivotAreas>
    </conditionalFormat>
    <conditionalFormat scope="data" priority="9">
      <pivotAreas count="1">
        <pivotArea outline="0" fieldPosition="0">
          <references count="1">
            <reference field="4294967294" count="1" selected="0">
              <x v="8"/>
            </reference>
          </references>
        </pivotArea>
      </pivotAreas>
    </conditionalFormat>
    <conditionalFormat scope="data" priority="8">
      <pivotAreas count="1">
        <pivotArea outline="0" fieldPosition="0">
          <references count="1">
            <reference field="4294967294" count="1" selected="0">
              <x v="8"/>
            </reference>
          </references>
        </pivotArea>
      </pivotAreas>
    </conditionalFormat>
    <conditionalFormat scope="data" priority="7">
      <pivotAreas count="1">
        <pivotArea outline="0" fieldPosition="0">
          <references count="1">
            <reference field="4294967294" count="1" selected="0">
              <x v="8"/>
            </reference>
          </references>
        </pivotArea>
      </pivotAreas>
    </conditionalFormat>
    <conditionalFormat scope="data" priority="6">
      <pivotAreas count="1">
        <pivotArea outline="0" fieldPosition="0">
          <references count="1">
            <reference field="4294967294" count="1" selected="0">
              <x v="9"/>
            </reference>
          </references>
        </pivotArea>
      </pivotAreas>
    </conditionalFormat>
    <conditionalFormat scope="data" priority="5">
      <pivotAreas count="1">
        <pivotArea outline="0" fieldPosition="0">
          <references count="1">
            <reference field="4294967294" count="1" selected="0">
              <x v="9"/>
            </reference>
          </references>
        </pivotArea>
      </pivotAreas>
    </conditionalFormat>
    <conditionalFormat scope="data" priority="4">
      <pivotAreas count="1">
        <pivotArea outline="0" fieldPosition="0">
          <references count="1">
            <reference field="4294967294" count="1" selected="0">
              <x v="9"/>
            </reference>
          </references>
        </pivotArea>
      </pivotAreas>
    </conditionalFormat>
    <conditionalFormat scope="data" priority="3">
      <pivotAreas count="1">
        <pivotArea outline="0" fieldPosition="0">
          <references count="1">
            <reference field="4294967294" count="1" selected="0">
              <x v="10"/>
            </reference>
          </references>
        </pivotArea>
      </pivotAreas>
    </conditionalFormat>
    <conditionalFormat scope="data" priority="2">
      <pivotAreas count="1">
        <pivotArea outline="0" fieldPosition="0">
          <references count="1">
            <reference field="4294967294" count="1" selected="0">
              <x v="10"/>
            </reference>
          </references>
        </pivotArea>
      </pivotAreas>
    </conditionalFormat>
    <conditionalFormat scope="data" priority="1">
      <pivotAreas count="1">
        <pivotArea outline="0" fieldPosition="0">
          <references count="1">
            <reference field="4294967294" count="1" selected="0">
              <x v="10"/>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4.xml><?xml version="1.0" encoding="utf-8"?>
<pivotTableDefinition xmlns="http://schemas.openxmlformats.org/spreadsheetml/2006/main" xmlns:mc="http://schemas.openxmlformats.org/markup-compatibility/2006" xmlns:xr="http://schemas.microsoft.com/office/spreadsheetml/2014/revision" mc:Ignorable="xr" xr:uid="{20BD6CA8-E3D8-4185-BD21-F6B390107630}" name="PivotTable2" cacheId="67"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4:U8" firstHeaderRow="1" firstDataRow="3" firstDataCol="1" rowPageCount="1" colPageCount="1"/>
  <pivotFields count="22">
    <pivotField showAll="0"/>
    <pivotField axis="axisRow" showAll="0">
      <items count="6">
        <item m="1" x="2"/>
        <item m="1" x="4"/>
        <item m="1" x="1"/>
        <item m="1" x="3"/>
        <item x="0"/>
        <item t="default"/>
      </items>
    </pivotField>
    <pivotField showAll="0"/>
    <pivotField axis="axisPage" showAll="0">
      <items count="4">
        <item m="1" x="2"/>
        <item m="1" x="1"/>
        <item x="0"/>
        <item t="default"/>
      </items>
    </pivotField>
    <pivotField showAll="0"/>
    <pivotField showAll="0"/>
    <pivotField showAll="0"/>
    <pivotField axis="axisCol" showAll="0">
      <items count="4">
        <item m="1" x="1"/>
        <item m="1" x="2"/>
        <item x="0"/>
        <item t="default"/>
      </items>
    </pivotField>
    <pivotField showAll="0"/>
    <pivotField showAll="0"/>
    <pivotField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showAll="0"/>
  </pivotFields>
  <rowFields count="1">
    <field x="1"/>
  </rowFields>
  <rowItems count="2">
    <i>
      <x v="4"/>
    </i>
    <i t="grand">
      <x/>
    </i>
  </rowItems>
  <colFields count="2">
    <field x="-2"/>
    <field x="7"/>
  </colFields>
  <colItems count="20">
    <i>
      <x/>
      <x v="2"/>
    </i>
    <i i="1">
      <x v="1"/>
      <x v="2"/>
    </i>
    <i i="2">
      <x v="2"/>
      <x v="2"/>
    </i>
    <i i="3">
      <x v="3"/>
      <x v="2"/>
    </i>
    <i i="4">
      <x v="4"/>
      <x v="2"/>
    </i>
    <i i="5">
      <x v="5"/>
      <x v="2"/>
    </i>
    <i i="6">
      <x v="6"/>
      <x v="2"/>
    </i>
    <i i="7">
      <x v="7"/>
      <x v="2"/>
    </i>
    <i i="8">
      <x v="8"/>
      <x v="2"/>
    </i>
    <i i="9">
      <x v="9"/>
      <x v="2"/>
    </i>
    <i t="grand">
      <x/>
    </i>
    <i t="grand" i="1">
      <x/>
    </i>
    <i t="grand" i="2">
      <x/>
    </i>
    <i t="grand" i="3">
      <x/>
    </i>
    <i t="grand" i="4">
      <x/>
    </i>
    <i t="grand" i="5">
      <x/>
    </i>
    <i t="grand" i="6">
      <x/>
    </i>
    <i t="grand" i="7">
      <x/>
    </i>
    <i t="grand" i="8">
      <x/>
    </i>
    <i t="grand" i="9">
      <x/>
    </i>
  </colItems>
  <pageFields count="1">
    <pageField fld="3" hier="-1"/>
  </pageFields>
  <dataFields count="10">
    <dataField name=" 1. I like school (merged)." fld="11" subtotal="average" baseField="0" baseItem="0"/>
    <dataField name=" 2. I feel successful at school (merged)." fld="12" subtotal="average" baseField="0" baseItem="0"/>
    <dataField name=" 3. I feel my school has high standards for achievement (merged)." fld="13" subtotal="average" baseField="0" baseItem="0"/>
    <dataField name=" 4. My school sets clear rules for behavior (merged)." fld="14" subtotal="average" baseField="0" baseItem="0"/>
    <dataField name=" 5. Teachers treat me with respect (merged)." fld="15" subtotal="average" baseField="0" baseItem="0"/>
    <dataField name=" 6. The behaviors in my class allow the teachers to teach (merged)." fld="16" subtotal="average" baseField="0" baseItem="0"/>
    <dataField name=" 7. Students are frequently recognized for good behavior (merged)." fld="17" subtotal="average" baseField="0" baseItem="0"/>
    <dataField name=" 8. School is a place at which I feel safe (merged)." fld="18" subtotal="average" baseField="0" baseItem="0"/>
    <dataField name=" 9. I know an adult at school that I can talk with if I need help (merged)." fld="19" subtotal="average" baseField="0" baseItem="0"/>
    <dataField name=" 10. Adults at my school ask for my opinions about decisions that affect me (merged)" fld="20" subtotal="average" baseField="0" baseItem="0"/>
  </dataFields>
  <conditionalFormats count="30">
    <conditionalFormat scope="data" priority="38">
      <pivotAreas count="1">
        <pivotArea outline="0" fieldPosition="0">
          <references count="1">
            <reference field="4294967294" count="1" selected="0">
              <x v="0"/>
            </reference>
          </references>
        </pivotArea>
      </pivotAreas>
    </conditionalFormat>
    <conditionalFormat scope="data" priority="37">
      <pivotAreas count="1">
        <pivotArea outline="0" fieldPosition="0">
          <references count="1">
            <reference field="4294967294" count="1" selected="0">
              <x v="0"/>
            </reference>
          </references>
        </pivotArea>
      </pivotAreas>
    </conditionalFormat>
    <conditionalFormat scope="data" priority="36">
      <pivotAreas count="1">
        <pivotArea outline="0" fieldPosition="0">
          <references count="1">
            <reference field="4294967294" count="1" selected="0">
              <x v="0"/>
            </reference>
          </references>
        </pivotArea>
      </pivotAreas>
    </conditionalFormat>
    <conditionalFormat scope="data" priority="35">
      <pivotAreas count="1">
        <pivotArea outline="0" fieldPosition="0">
          <references count="1">
            <reference field="4294967294" count="1" selected="0">
              <x v="1"/>
            </reference>
          </references>
        </pivotArea>
      </pivotAreas>
    </conditionalFormat>
    <conditionalFormat scope="data" priority="34">
      <pivotAreas count="1">
        <pivotArea outline="0" fieldPosition="0">
          <references count="1">
            <reference field="4294967294" count="1" selected="0">
              <x v="1"/>
            </reference>
          </references>
        </pivotArea>
      </pivotAreas>
    </conditionalFormat>
    <conditionalFormat scope="data" priority="33">
      <pivotAreas count="1">
        <pivotArea outline="0" fieldPosition="0">
          <references count="1">
            <reference field="4294967294" count="1" selected="0">
              <x v="1"/>
            </reference>
          </references>
        </pivotArea>
      </pivotAreas>
    </conditionalFormat>
    <conditionalFormat scope="data" priority="32">
      <pivotAreas count="1">
        <pivotArea outline="0" fieldPosition="0">
          <references count="1">
            <reference field="4294967294" count="1" selected="0">
              <x v="2"/>
            </reference>
          </references>
        </pivotArea>
      </pivotAreas>
    </conditionalFormat>
    <conditionalFormat scope="data" priority="31">
      <pivotAreas count="1">
        <pivotArea outline="0" fieldPosition="0">
          <references count="1">
            <reference field="4294967294" count="1" selected="0">
              <x v="2"/>
            </reference>
          </references>
        </pivotArea>
      </pivotAreas>
    </conditionalFormat>
    <conditionalFormat scope="data" priority="30">
      <pivotAreas count="1">
        <pivotArea outline="0" fieldPosition="0">
          <references count="1">
            <reference field="4294967294" count="1" selected="0">
              <x v="2"/>
            </reference>
          </references>
        </pivotArea>
      </pivotAreas>
    </conditionalFormat>
    <conditionalFormat scope="data" priority="29">
      <pivotAreas count="1">
        <pivotArea outline="0" fieldPosition="0">
          <references count="1">
            <reference field="4294967294" count="1" selected="0">
              <x v="3"/>
            </reference>
          </references>
        </pivotArea>
      </pivotAreas>
    </conditionalFormat>
    <conditionalFormat scope="data" priority="28">
      <pivotAreas count="1">
        <pivotArea outline="0" fieldPosition="0">
          <references count="1">
            <reference field="4294967294" count="1" selected="0">
              <x v="3"/>
            </reference>
          </references>
        </pivotArea>
      </pivotAreas>
    </conditionalFormat>
    <conditionalFormat scope="data" priority="27">
      <pivotAreas count="1">
        <pivotArea outline="0" fieldPosition="0">
          <references count="1">
            <reference field="4294967294" count="1" selected="0">
              <x v="3"/>
            </reference>
          </references>
        </pivotArea>
      </pivotAreas>
    </conditionalFormat>
    <conditionalFormat scope="data" priority="26">
      <pivotAreas count="1">
        <pivotArea outline="0" fieldPosition="0">
          <references count="1">
            <reference field="4294967294" count="1" selected="0">
              <x v="4"/>
            </reference>
          </references>
        </pivotArea>
      </pivotAreas>
    </conditionalFormat>
    <conditionalFormat scope="data" priority="25">
      <pivotAreas count="1">
        <pivotArea outline="0" fieldPosition="0">
          <references count="1">
            <reference field="4294967294" count="1" selected="0">
              <x v="4"/>
            </reference>
          </references>
        </pivotArea>
      </pivotAreas>
    </conditionalFormat>
    <conditionalFormat scope="data" priority="24">
      <pivotAreas count="1">
        <pivotArea outline="0" fieldPosition="0">
          <references count="1">
            <reference field="4294967294" count="1" selected="0">
              <x v="4"/>
            </reference>
          </references>
        </pivotArea>
      </pivotAreas>
    </conditionalFormat>
    <conditionalFormat scope="data" priority="21">
      <pivotAreas count="1">
        <pivotArea outline="0" fieldPosition="0">
          <references count="1">
            <reference field="4294967294" count="1" selected="0">
              <x v="5"/>
            </reference>
          </references>
        </pivotArea>
      </pivotAreas>
    </conditionalFormat>
    <conditionalFormat scope="data" priority="20">
      <pivotAreas count="1">
        <pivotArea outline="0" fieldPosition="0">
          <references count="1">
            <reference field="4294967294" count="1" selected="0">
              <x v="5"/>
            </reference>
          </references>
        </pivotArea>
      </pivotAreas>
    </conditionalFormat>
    <conditionalFormat scope="data" priority="19">
      <pivotAreas count="1">
        <pivotArea outline="0" fieldPosition="0">
          <references count="1">
            <reference field="4294967294" count="1" selected="0">
              <x v="5"/>
            </reference>
          </references>
        </pivotArea>
      </pivotAreas>
    </conditionalFormat>
    <conditionalFormat scope="data" priority="18">
      <pivotAreas count="1">
        <pivotArea outline="0" fieldPosition="0">
          <references count="1">
            <reference field="4294967294" count="1" selected="0">
              <x v="6"/>
            </reference>
          </references>
        </pivotArea>
      </pivotAreas>
    </conditionalFormat>
    <conditionalFormat scope="data" priority="17">
      <pivotAreas count="1">
        <pivotArea outline="0" fieldPosition="0">
          <references count="1">
            <reference field="4294967294" count="1" selected="0">
              <x v="6"/>
            </reference>
          </references>
        </pivotArea>
      </pivotAreas>
    </conditionalFormat>
    <conditionalFormat scope="data" priority="16">
      <pivotAreas count="1">
        <pivotArea outline="0" fieldPosition="0">
          <references count="1">
            <reference field="4294967294" count="1" selected="0">
              <x v="6"/>
            </reference>
          </references>
        </pivotArea>
      </pivotAreas>
    </conditionalFormat>
    <conditionalFormat scope="data" priority="12">
      <pivotAreas count="1">
        <pivotArea outline="0" fieldPosition="0">
          <references count="1">
            <reference field="4294967294" count="1" selected="0">
              <x v="8"/>
            </reference>
          </references>
        </pivotArea>
      </pivotAreas>
    </conditionalFormat>
    <conditionalFormat scope="data" priority="11">
      <pivotAreas count="1">
        <pivotArea outline="0" fieldPosition="0">
          <references count="1">
            <reference field="4294967294" count="1" selected="0">
              <x v="8"/>
            </reference>
          </references>
        </pivotArea>
      </pivotAreas>
    </conditionalFormat>
    <conditionalFormat scope="data" priority="10">
      <pivotAreas count="1">
        <pivotArea outline="0" fieldPosition="0">
          <references count="1">
            <reference field="4294967294" count="1" selected="0">
              <x v="8"/>
            </reference>
          </references>
        </pivotArea>
      </pivotAreas>
    </conditionalFormat>
    <conditionalFormat scope="data" priority="6">
      <pivotAreas count="1">
        <pivotArea outline="0" fieldPosition="0">
          <references count="1">
            <reference field="4294967294" count="1" selected="0">
              <x v="7"/>
            </reference>
          </references>
        </pivotArea>
      </pivotAreas>
    </conditionalFormat>
    <conditionalFormat scope="data" priority="5">
      <pivotAreas count="1">
        <pivotArea outline="0" fieldPosition="0">
          <references count="1">
            <reference field="4294967294" count="1" selected="0">
              <x v="7"/>
            </reference>
          </references>
        </pivotArea>
      </pivotAreas>
    </conditionalFormat>
    <conditionalFormat scope="data" priority="4">
      <pivotAreas count="1">
        <pivotArea outline="0" fieldPosition="0">
          <references count="1">
            <reference field="4294967294" count="1" selected="0">
              <x v="7"/>
            </reference>
          </references>
        </pivotArea>
      </pivotAreas>
    </conditionalFormat>
    <conditionalFormat scope="data" priority="3">
      <pivotAreas count="1">
        <pivotArea outline="0" fieldPosition="0">
          <references count="1">
            <reference field="4294967294" count="1" selected="0">
              <x v="9"/>
            </reference>
          </references>
        </pivotArea>
      </pivotAreas>
    </conditionalFormat>
    <conditionalFormat scope="data" priority="2">
      <pivotAreas count="1">
        <pivotArea outline="0" fieldPosition="0">
          <references count="1">
            <reference field="4294967294" count="1" selected="0">
              <x v="9"/>
            </reference>
          </references>
        </pivotArea>
      </pivotAreas>
    </conditionalFormat>
    <conditionalFormat scope="data" priority="1">
      <pivotAreas count="1">
        <pivotArea outline="0" fieldPosition="0">
          <references count="1">
            <reference field="4294967294" count="1" selected="0">
              <x v="9"/>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5.xml><?xml version="1.0" encoding="utf-8"?>
<pivotTableDefinition xmlns="http://schemas.openxmlformats.org/spreadsheetml/2006/main" xmlns:mc="http://schemas.openxmlformats.org/markup-compatibility/2006" xmlns:xr="http://schemas.microsoft.com/office/spreadsheetml/2014/revision" mc:Ignorable="xr" xr:uid="{458C4419-D5AD-44FC-9A7F-EEA9A4634D84}" name="PivotTable9" cacheId="67"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W7" firstHeaderRow="1" firstDataRow="3" firstDataCol="1" rowPageCount="1" colPageCount="1"/>
  <pivotFields count="22">
    <pivotField numFmtId="22" showAll="0"/>
    <pivotField axis="axisRow" showAll="0">
      <items count="6">
        <item m="1" x="1"/>
        <item m="1" x="3"/>
        <item x="0"/>
        <item m="1" x="4"/>
        <item m="1" x="2"/>
        <item t="default"/>
      </items>
    </pivotField>
    <pivotField showAll="0"/>
    <pivotField axis="axisPage" showAll="0">
      <items count="4">
        <item m="1" x="2"/>
        <item m="1" x="1"/>
        <item x="0"/>
        <item t="default"/>
      </items>
    </pivotField>
    <pivotField showAll="0"/>
    <pivotField showAll="0"/>
    <pivotField showAll="0"/>
    <pivotField showAll="0"/>
    <pivotField showAll="0"/>
    <pivotField showAll="0"/>
    <pivotField axis="axisCol" showAll="0">
      <items count="4">
        <item m="1" x="2"/>
        <item m="1" x="1"/>
        <item x="0"/>
        <item t="default"/>
      </items>
    </pivotField>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s>
  <rowFields count="1">
    <field x="1"/>
  </rowFields>
  <rowItems count="2">
    <i>
      <x v="2"/>
    </i>
    <i t="grand">
      <x/>
    </i>
  </rowItems>
  <colFields count="2">
    <field x="-2"/>
    <field x="10"/>
  </colFields>
  <colItems count="22">
    <i>
      <x/>
      <x v="2"/>
    </i>
    <i i="1">
      <x v="1"/>
      <x v="2"/>
    </i>
    <i i="2">
      <x v="2"/>
      <x v="2"/>
    </i>
    <i i="3">
      <x v="3"/>
      <x v="2"/>
    </i>
    <i i="4">
      <x v="4"/>
      <x v="2"/>
    </i>
    <i i="5">
      <x v="5"/>
      <x v="2"/>
    </i>
    <i i="6">
      <x v="6"/>
      <x v="2"/>
    </i>
    <i i="7">
      <x v="7"/>
      <x v="2"/>
    </i>
    <i i="8">
      <x v="8"/>
      <x v="2"/>
    </i>
    <i i="9">
      <x v="9"/>
      <x v="2"/>
    </i>
    <i i="10">
      <x v="10"/>
      <x v="2"/>
    </i>
    <i t="grand">
      <x/>
    </i>
    <i t="grand" i="1">
      <x/>
    </i>
    <i t="grand" i="2">
      <x/>
    </i>
    <i t="grand" i="3">
      <x/>
    </i>
    <i t="grand" i="4">
      <x/>
    </i>
    <i t="grand" i="5">
      <x/>
    </i>
    <i t="grand" i="6">
      <x/>
    </i>
    <i t="grand" i="7">
      <x/>
    </i>
    <i t="grand" i="8">
      <x/>
    </i>
    <i t="grand" i="9">
      <x/>
    </i>
    <i t="grand" i="10">
      <x/>
    </i>
  </colItems>
  <pageFields count="1">
    <pageField fld="3" hier="-1"/>
  </pageFields>
  <dataFields count="11">
    <dataField name=" 1. I like school (merged)." fld="11" subtotal="average" baseField="0" baseItem="0"/>
    <dataField name=" 2. I feel successful at school (merged)." fld="12" subtotal="average" baseField="0" baseItem="0"/>
    <dataField name=" 3. I feel my school has high standards for achievement (merged)." fld="13" subtotal="average" baseField="0" baseItem="0"/>
    <dataField name=" 4. My school sets clear rules for behavior (merged)." fld="14" subtotal="average" baseField="0" baseItem="0"/>
    <dataField name=" 5. Teachers treat me with respect (merged)." fld="15" subtotal="average" baseField="0" baseItem="0"/>
    <dataField name=" 6. The behaviors in my class allow the teachers to teach (merged)." fld="16" subtotal="average" baseField="0" baseItem="0"/>
    <dataField name=" 7. Students are frequently recognized for good behavior (merged)." fld="17" subtotal="average" baseField="0" baseItem="0"/>
    <dataField name=" 8. School is a place at which I feel safe (merged)." fld="18" subtotal="average" baseField="0" baseItem="0"/>
    <dataField name=" 9. I know an adult at school that I can talk with if I need help (merged)." fld="19" subtotal="average" baseField="0" baseItem="0"/>
    <dataField name=" 10. Adults at my school ask for my opinions about decisions that affect me (merged)" fld="20" subtotal="average" baseField="0" baseItem="0"/>
    <dataField name=" 11. Adults at my school listen to and respect my input about decisions that affect me (merged)." fld="21" subtotal="average" baseField="0" baseItem="0"/>
  </dataFields>
  <conditionalFormats count="33">
    <conditionalFormat scope="data" priority="33">
      <pivotAreas count="1">
        <pivotArea outline="0" fieldPosition="0">
          <references count="1">
            <reference field="4294967294" count="1" selected="0">
              <x v="0"/>
            </reference>
          </references>
        </pivotArea>
      </pivotAreas>
    </conditionalFormat>
    <conditionalFormat scope="data" priority="32">
      <pivotAreas count="1">
        <pivotArea outline="0" fieldPosition="0">
          <references count="1">
            <reference field="4294967294" count="1" selected="0">
              <x v="0"/>
            </reference>
          </references>
        </pivotArea>
      </pivotAreas>
    </conditionalFormat>
    <conditionalFormat scope="data" priority="31">
      <pivotAreas count="1">
        <pivotArea outline="0" fieldPosition="0">
          <references count="1">
            <reference field="4294967294" count="1" selected="0">
              <x v="0"/>
            </reference>
          </references>
        </pivotArea>
      </pivotAreas>
    </conditionalFormat>
    <conditionalFormat scope="data" priority="30">
      <pivotAreas count="1">
        <pivotArea outline="0" fieldPosition="0">
          <references count="1">
            <reference field="4294967294" count="1" selected="0">
              <x v="1"/>
            </reference>
          </references>
        </pivotArea>
      </pivotAreas>
    </conditionalFormat>
    <conditionalFormat scope="data" priority="29">
      <pivotAreas count="1">
        <pivotArea outline="0" fieldPosition="0">
          <references count="1">
            <reference field="4294967294" count="1" selected="0">
              <x v="1"/>
            </reference>
          </references>
        </pivotArea>
      </pivotAreas>
    </conditionalFormat>
    <conditionalFormat scope="data" priority="28">
      <pivotAreas count="1">
        <pivotArea outline="0" fieldPosition="0">
          <references count="1">
            <reference field="4294967294" count="1" selected="0">
              <x v="1"/>
            </reference>
          </references>
        </pivotArea>
      </pivotAreas>
    </conditionalFormat>
    <conditionalFormat scope="data" priority="27">
      <pivotAreas count="1">
        <pivotArea outline="0" fieldPosition="0">
          <references count="1">
            <reference field="4294967294" count="1" selected="0">
              <x v="2"/>
            </reference>
          </references>
        </pivotArea>
      </pivotAreas>
    </conditionalFormat>
    <conditionalFormat scope="data" priority="26">
      <pivotAreas count="1">
        <pivotArea outline="0" fieldPosition="0">
          <references count="1">
            <reference field="4294967294" count="1" selected="0">
              <x v="2"/>
            </reference>
          </references>
        </pivotArea>
      </pivotAreas>
    </conditionalFormat>
    <conditionalFormat scope="data" priority="25">
      <pivotAreas count="1">
        <pivotArea outline="0" fieldPosition="0">
          <references count="1">
            <reference field="4294967294" count="1" selected="0">
              <x v="2"/>
            </reference>
          </references>
        </pivotArea>
      </pivotAreas>
    </conditionalFormat>
    <conditionalFormat scope="data" priority="24">
      <pivotAreas count="1">
        <pivotArea outline="0" fieldPosition="0">
          <references count="1">
            <reference field="4294967294" count="1" selected="0">
              <x v="3"/>
            </reference>
          </references>
        </pivotArea>
      </pivotAreas>
    </conditionalFormat>
    <conditionalFormat scope="data" priority="23">
      <pivotAreas count="1">
        <pivotArea outline="0" fieldPosition="0">
          <references count="1">
            <reference field="4294967294" count="1" selected="0">
              <x v="3"/>
            </reference>
          </references>
        </pivotArea>
      </pivotAreas>
    </conditionalFormat>
    <conditionalFormat scope="data" priority="22">
      <pivotAreas count="1">
        <pivotArea outline="0" fieldPosition="0">
          <references count="1">
            <reference field="4294967294" count="1" selected="0">
              <x v="3"/>
            </reference>
          </references>
        </pivotArea>
      </pivotAreas>
    </conditionalFormat>
    <conditionalFormat scope="data" priority="21">
      <pivotAreas count="1">
        <pivotArea outline="0" fieldPosition="0">
          <references count="1">
            <reference field="4294967294" count="1" selected="0">
              <x v="4"/>
            </reference>
          </references>
        </pivotArea>
      </pivotAreas>
    </conditionalFormat>
    <conditionalFormat scope="data" priority="20">
      <pivotAreas count="1">
        <pivotArea outline="0" fieldPosition="0">
          <references count="1">
            <reference field="4294967294" count="1" selected="0">
              <x v="4"/>
            </reference>
          </references>
        </pivotArea>
      </pivotAreas>
    </conditionalFormat>
    <conditionalFormat scope="data" priority="19">
      <pivotAreas count="1">
        <pivotArea outline="0" fieldPosition="0">
          <references count="1">
            <reference field="4294967294" count="1" selected="0">
              <x v="4"/>
            </reference>
          </references>
        </pivotArea>
      </pivotAreas>
    </conditionalFormat>
    <conditionalFormat scope="data" priority="18">
      <pivotAreas count="1">
        <pivotArea outline="0" fieldPosition="0">
          <references count="1">
            <reference field="4294967294" count="1" selected="0">
              <x v="5"/>
            </reference>
          </references>
        </pivotArea>
      </pivotAreas>
    </conditionalFormat>
    <conditionalFormat scope="data" priority="17">
      <pivotAreas count="1">
        <pivotArea outline="0" fieldPosition="0">
          <references count="1">
            <reference field="4294967294" count="1" selected="0">
              <x v="5"/>
            </reference>
          </references>
        </pivotArea>
      </pivotAreas>
    </conditionalFormat>
    <conditionalFormat scope="data" priority="16">
      <pivotAreas count="1">
        <pivotArea outline="0" fieldPosition="0">
          <references count="1">
            <reference field="4294967294" count="1" selected="0">
              <x v="5"/>
            </reference>
          </references>
        </pivotArea>
      </pivotAreas>
    </conditionalFormat>
    <conditionalFormat scope="data" priority="15">
      <pivotAreas count="1">
        <pivotArea outline="0" fieldPosition="0">
          <references count="1">
            <reference field="4294967294" count="1" selected="0">
              <x v="6"/>
            </reference>
          </references>
        </pivotArea>
      </pivotAreas>
    </conditionalFormat>
    <conditionalFormat scope="data" priority="14">
      <pivotAreas count="1">
        <pivotArea outline="0" fieldPosition="0">
          <references count="1">
            <reference field="4294967294" count="1" selected="0">
              <x v="6"/>
            </reference>
          </references>
        </pivotArea>
      </pivotAreas>
    </conditionalFormat>
    <conditionalFormat scope="data" priority="13">
      <pivotAreas count="1">
        <pivotArea outline="0" fieldPosition="0">
          <references count="1">
            <reference field="4294967294" count="1" selected="0">
              <x v="6"/>
            </reference>
          </references>
        </pivotArea>
      </pivotAreas>
    </conditionalFormat>
    <conditionalFormat scope="data" priority="12">
      <pivotAreas count="1">
        <pivotArea outline="0" fieldPosition="0">
          <references count="1">
            <reference field="4294967294" count="1" selected="0">
              <x v="7"/>
            </reference>
          </references>
        </pivotArea>
      </pivotAreas>
    </conditionalFormat>
    <conditionalFormat scope="data" priority="11">
      <pivotAreas count="1">
        <pivotArea outline="0" fieldPosition="0">
          <references count="1">
            <reference field="4294967294" count="1" selected="0">
              <x v="7"/>
            </reference>
          </references>
        </pivotArea>
      </pivotAreas>
    </conditionalFormat>
    <conditionalFormat scope="data" priority="10">
      <pivotAreas count="1">
        <pivotArea outline="0" fieldPosition="0">
          <references count="1">
            <reference field="4294967294" count="1" selected="0">
              <x v="7"/>
            </reference>
          </references>
        </pivotArea>
      </pivotAreas>
    </conditionalFormat>
    <conditionalFormat scope="data" priority="9">
      <pivotAreas count="1">
        <pivotArea outline="0" fieldPosition="0">
          <references count="1">
            <reference field="4294967294" count="1" selected="0">
              <x v="8"/>
            </reference>
          </references>
        </pivotArea>
      </pivotAreas>
    </conditionalFormat>
    <conditionalFormat scope="data" priority="8">
      <pivotAreas count="1">
        <pivotArea outline="0" fieldPosition="0">
          <references count="1">
            <reference field="4294967294" count="1" selected="0">
              <x v="8"/>
            </reference>
          </references>
        </pivotArea>
      </pivotAreas>
    </conditionalFormat>
    <conditionalFormat scope="data" priority="7">
      <pivotAreas count="1">
        <pivotArea outline="0" fieldPosition="0">
          <references count="1">
            <reference field="4294967294" count="1" selected="0">
              <x v="8"/>
            </reference>
          </references>
        </pivotArea>
      </pivotAreas>
    </conditionalFormat>
    <conditionalFormat scope="data" priority="6">
      <pivotAreas count="1">
        <pivotArea outline="0" fieldPosition="0">
          <references count="1">
            <reference field="4294967294" count="1" selected="0">
              <x v="9"/>
            </reference>
          </references>
        </pivotArea>
      </pivotAreas>
    </conditionalFormat>
    <conditionalFormat scope="data" priority="5">
      <pivotAreas count="1">
        <pivotArea outline="0" fieldPosition="0">
          <references count="1">
            <reference field="4294967294" count="1" selected="0">
              <x v="9"/>
            </reference>
          </references>
        </pivotArea>
      </pivotAreas>
    </conditionalFormat>
    <conditionalFormat scope="data" priority="4">
      <pivotAreas count="1">
        <pivotArea outline="0" fieldPosition="0">
          <references count="1">
            <reference field="4294967294" count="1" selected="0">
              <x v="9"/>
            </reference>
          </references>
        </pivotArea>
      </pivotAreas>
    </conditionalFormat>
    <conditionalFormat scope="data" priority="3">
      <pivotAreas count="1">
        <pivotArea outline="0" fieldPosition="0">
          <references count="1">
            <reference field="4294967294" count="1" selected="0">
              <x v="10"/>
            </reference>
          </references>
        </pivotArea>
      </pivotAreas>
    </conditionalFormat>
    <conditionalFormat scope="data" priority="2">
      <pivotAreas count="1">
        <pivotArea outline="0" fieldPosition="0">
          <references count="1">
            <reference field="4294967294" count="1" selected="0">
              <x v="10"/>
            </reference>
          </references>
        </pivotArea>
      </pivotAreas>
    </conditionalFormat>
    <conditionalFormat scope="data" priority="1">
      <pivotAreas count="1">
        <pivotArea outline="0" fieldPosition="0">
          <references count="1">
            <reference field="4294967294" count="1" selected="0">
              <x v="10"/>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6.xml><?xml version="1.0" encoding="utf-8"?>
<pivotTableDefinition xmlns="http://schemas.openxmlformats.org/spreadsheetml/2006/main" xmlns:mc="http://schemas.openxmlformats.org/markup-compatibility/2006" xmlns:xr="http://schemas.microsoft.com/office/spreadsheetml/2014/revision" mc:Ignorable="xr" xr:uid="{0E12CC5B-6082-402F-8FC8-98DB006896A9}" name="PivotTable15" cacheId="67" dataOnRows="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4">
  <location ref="A3:B14" firstHeaderRow="1" firstDataRow="1" firstDataCol="1"/>
  <pivotFields count="22">
    <pivotField numFmtId="22" showAll="0"/>
    <pivotField showAll="0"/>
    <pivotField showAll="0"/>
    <pivotField showAll="0">
      <items count="4">
        <item m="1" x="2"/>
        <item m="1" x="1"/>
        <item x="0"/>
        <item t="default"/>
      </items>
    </pivotField>
    <pivotField showAll="0"/>
    <pivotField showAll="0"/>
    <pivotField showAll="0"/>
    <pivotField showAll="0"/>
    <pivotField showAll="0"/>
    <pivotField showAll="0"/>
    <pivotField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s>
  <rowFields count="1">
    <field x="-2"/>
  </rowFields>
  <rowItems count="11">
    <i>
      <x/>
    </i>
    <i i="1">
      <x v="1"/>
    </i>
    <i i="2">
      <x v="2"/>
    </i>
    <i i="3">
      <x v="3"/>
    </i>
    <i i="4">
      <x v="4"/>
    </i>
    <i i="5">
      <x v="5"/>
    </i>
    <i i="6">
      <x v="6"/>
    </i>
    <i i="7">
      <x v="7"/>
    </i>
    <i i="8">
      <x v="8"/>
    </i>
    <i i="9">
      <x v="9"/>
    </i>
    <i i="10">
      <x v="10"/>
    </i>
  </rowItems>
  <colItems count="1">
    <i/>
  </colItems>
  <dataFields count="11">
    <dataField name=" 1. I like school (merged)." fld="11" subtotal="average" baseField="0" baseItem="0"/>
    <dataField name=" 2. I feel successful at school (merged)." fld="12" subtotal="average" baseField="0" baseItem="0"/>
    <dataField name=" 3. I feel my school has high standards for achievement (merged)." fld="13" subtotal="average" baseField="0" baseItem="0"/>
    <dataField name=" 4. My school sets clear rules for behavior (merged)." fld="14" subtotal="average" baseField="0" baseItem="0"/>
    <dataField name=" 5. Teachers treat me with respect (merged)." fld="15" subtotal="average" baseField="0" baseItem="0"/>
    <dataField name=" 6. The behaviors in my class allow the teachers to teach (merged)." fld="16" subtotal="average" baseField="0" baseItem="0"/>
    <dataField name=" 7. Students are frequently recognized for good behavior (merged)." fld="17" subtotal="average" baseField="0" baseItem="0"/>
    <dataField name=" 8. School is a place at which I feel safe (merged)." fld="18" subtotal="average" baseField="0" baseItem="0"/>
    <dataField name=" 9. I know an adult at school that I can talk with if I need help (merged)." fld="19" subtotal="average" baseField="0" baseItem="0"/>
    <dataField name=" 10. Adults at my school ask for my opinions about decisions that affect me (merged)" fld="20" subtotal="average" baseField="0" baseItem="0"/>
    <dataField name=" 11. Adults at my school listen to and respect my input about decisions that affect me (merged)." fld="21" subtotal="average" baseField="0" baseItem="0"/>
  </dataFields>
  <conditionalFormats count="33">
    <conditionalFormat scope="data" priority="33">
      <pivotAreas count="1">
        <pivotArea outline="0" fieldPosition="0">
          <references count="1">
            <reference field="4294967294" count="1" selected="0">
              <x v="0"/>
            </reference>
          </references>
        </pivotArea>
      </pivotAreas>
    </conditionalFormat>
    <conditionalFormat scope="data" priority="32">
      <pivotAreas count="1">
        <pivotArea outline="0" fieldPosition="0">
          <references count="1">
            <reference field="4294967294" count="1" selected="0">
              <x v="0"/>
            </reference>
          </references>
        </pivotArea>
      </pivotAreas>
    </conditionalFormat>
    <conditionalFormat scope="data" priority="31">
      <pivotAreas count="1">
        <pivotArea outline="0" fieldPosition="0">
          <references count="1">
            <reference field="4294967294" count="1" selected="0">
              <x v="0"/>
            </reference>
          </references>
        </pivotArea>
      </pivotAreas>
    </conditionalFormat>
    <conditionalFormat scope="data" priority="30">
      <pivotAreas count="1">
        <pivotArea outline="0" fieldPosition="0">
          <references count="1">
            <reference field="4294967294" count="1" selected="0">
              <x v="1"/>
            </reference>
          </references>
        </pivotArea>
      </pivotAreas>
    </conditionalFormat>
    <conditionalFormat scope="data" priority="29">
      <pivotAreas count="1">
        <pivotArea outline="0" fieldPosition="0">
          <references count="1">
            <reference field="4294967294" count="1" selected="0">
              <x v="1"/>
            </reference>
          </references>
        </pivotArea>
      </pivotAreas>
    </conditionalFormat>
    <conditionalFormat scope="data" priority="28">
      <pivotAreas count="1">
        <pivotArea outline="0" fieldPosition="0">
          <references count="1">
            <reference field="4294967294" count="1" selected="0">
              <x v="1"/>
            </reference>
          </references>
        </pivotArea>
      </pivotAreas>
    </conditionalFormat>
    <conditionalFormat scope="data" priority="27">
      <pivotAreas count="1">
        <pivotArea outline="0" fieldPosition="0">
          <references count="1">
            <reference field="4294967294" count="1" selected="0">
              <x v="2"/>
            </reference>
          </references>
        </pivotArea>
      </pivotAreas>
    </conditionalFormat>
    <conditionalFormat scope="data" priority="26">
      <pivotAreas count="1">
        <pivotArea outline="0" fieldPosition="0">
          <references count="1">
            <reference field="4294967294" count="1" selected="0">
              <x v="2"/>
            </reference>
          </references>
        </pivotArea>
      </pivotAreas>
    </conditionalFormat>
    <conditionalFormat scope="data" priority="25">
      <pivotAreas count="1">
        <pivotArea outline="0" fieldPosition="0">
          <references count="1">
            <reference field="4294967294" count="1" selected="0">
              <x v="2"/>
            </reference>
          </references>
        </pivotArea>
      </pivotAreas>
    </conditionalFormat>
    <conditionalFormat scope="data" priority="24">
      <pivotAreas count="1">
        <pivotArea outline="0" fieldPosition="0">
          <references count="1">
            <reference field="4294967294" count="1" selected="0">
              <x v="3"/>
            </reference>
          </references>
        </pivotArea>
      </pivotAreas>
    </conditionalFormat>
    <conditionalFormat scope="data" priority="23">
      <pivotAreas count="1">
        <pivotArea outline="0" fieldPosition="0">
          <references count="1">
            <reference field="4294967294" count="1" selected="0">
              <x v="3"/>
            </reference>
          </references>
        </pivotArea>
      </pivotAreas>
    </conditionalFormat>
    <conditionalFormat scope="data" priority="22">
      <pivotAreas count="1">
        <pivotArea outline="0" fieldPosition="0">
          <references count="1">
            <reference field="4294967294" count="1" selected="0">
              <x v="3"/>
            </reference>
          </references>
        </pivotArea>
      </pivotAreas>
    </conditionalFormat>
    <conditionalFormat scope="data" priority="21">
      <pivotAreas count="1">
        <pivotArea outline="0" fieldPosition="0">
          <references count="1">
            <reference field="4294967294" count="1" selected="0">
              <x v="4"/>
            </reference>
          </references>
        </pivotArea>
      </pivotAreas>
    </conditionalFormat>
    <conditionalFormat scope="data" priority="20">
      <pivotAreas count="1">
        <pivotArea outline="0" fieldPosition="0">
          <references count="1">
            <reference field="4294967294" count="1" selected="0">
              <x v="4"/>
            </reference>
          </references>
        </pivotArea>
      </pivotAreas>
    </conditionalFormat>
    <conditionalFormat scope="data" priority="19">
      <pivotAreas count="1">
        <pivotArea outline="0" fieldPosition="0">
          <references count="1">
            <reference field="4294967294" count="1" selected="0">
              <x v="4"/>
            </reference>
          </references>
        </pivotArea>
      </pivotAreas>
    </conditionalFormat>
    <conditionalFormat scope="data" priority="18">
      <pivotAreas count="1">
        <pivotArea outline="0" fieldPosition="0">
          <references count="1">
            <reference field="4294967294" count="1" selected="0">
              <x v="5"/>
            </reference>
          </references>
        </pivotArea>
      </pivotAreas>
    </conditionalFormat>
    <conditionalFormat scope="data" priority="17">
      <pivotAreas count="1">
        <pivotArea outline="0" fieldPosition="0">
          <references count="1">
            <reference field="4294967294" count="1" selected="0">
              <x v="5"/>
            </reference>
          </references>
        </pivotArea>
      </pivotAreas>
    </conditionalFormat>
    <conditionalFormat scope="data" priority="16">
      <pivotAreas count="1">
        <pivotArea outline="0" fieldPosition="0">
          <references count="1">
            <reference field="4294967294" count="1" selected="0">
              <x v="5"/>
            </reference>
          </references>
        </pivotArea>
      </pivotAreas>
    </conditionalFormat>
    <conditionalFormat scope="data" priority="15">
      <pivotAreas count="1">
        <pivotArea outline="0" fieldPosition="0">
          <references count="1">
            <reference field="4294967294" count="1" selected="0">
              <x v="6"/>
            </reference>
          </references>
        </pivotArea>
      </pivotAreas>
    </conditionalFormat>
    <conditionalFormat scope="data" priority="14">
      <pivotAreas count="1">
        <pivotArea outline="0" fieldPosition="0">
          <references count="1">
            <reference field="4294967294" count="1" selected="0">
              <x v="6"/>
            </reference>
          </references>
        </pivotArea>
      </pivotAreas>
    </conditionalFormat>
    <conditionalFormat scope="data" priority="13">
      <pivotAreas count="1">
        <pivotArea outline="0" fieldPosition="0">
          <references count="1">
            <reference field="4294967294" count="1" selected="0">
              <x v="6"/>
            </reference>
          </references>
        </pivotArea>
      </pivotAreas>
    </conditionalFormat>
    <conditionalFormat scope="data" priority="12">
      <pivotAreas count="1">
        <pivotArea outline="0" fieldPosition="0">
          <references count="1">
            <reference field="4294967294" count="1" selected="0">
              <x v="7"/>
            </reference>
          </references>
        </pivotArea>
      </pivotAreas>
    </conditionalFormat>
    <conditionalFormat scope="data" priority="11">
      <pivotAreas count="1">
        <pivotArea outline="0" fieldPosition="0">
          <references count="1">
            <reference field="4294967294" count="1" selected="0">
              <x v="7"/>
            </reference>
          </references>
        </pivotArea>
      </pivotAreas>
    </conditionalFormat>
    <conditionalFormat scope="data" priority="10">
      <pivotAreas count="1">
        <pivotArea outline="0" fieldPosition="0">
          <references count="1">
            <reference field="4294967294" count="1" selected="0">
              <x v="7"/>
            </reference>
          </references>
        </pivotArea>
      </pivotAreas>
    </conditionalFormat>
    <conditionalFormat scope="data" priority="9">
      <pivotAreas count="1">
        <pivotArea outline="0" fieldPosition="0">
          <references count="1">
            <reference field="4294967294" count="1" selected="0">
              <x v="8"/>
            </reference>
          </references>
        </pivotArea>
      </pivotAreas>
    </conditionalFormat>
    <conditionalFormat scope="data" priority="8">
      <pivotAreas count="1">
        <pivotArea outline="0" fieldPosition="0">
          <references count="1">
            <reference field="4294967294" count="1" selected="0">
              <x v="8"/>
            </reference>
          </references>
        </pivotArea>
      </pivotAreas>
    </conditionalFormat>
    <conditionalFormat scope="data" priority="7">
      <pivotAreas count="1">
        <pivotArea outline="0" fieldPosition="0">
          <references count="1">
            <reference field="4294967294" count="1" selected="0">
              <x v="8"/>
            </reference>
          </references>
        </pivotArea>
      </pivotAreas>
    </conditionalFormat>
    <conditionalFormat scope="data" priority="6">
      <pivotAreas count="1">
        <pivotArea outline="0" fieldPosition="0">
          <references count="1">
            <reference field="4294967294" count="1" selected="0">
              <x v="9"/>
            </reference>
          </references>
        </pivotArea>
      </pivotAreas>
    </conditionalFormat>
    <conditionalFormat scope="data" priority="5">
      <pivotAreas count="1">
        <pivotArea outline="0" fieldPosition="0">
          <references count="1">
            <reference field="4294967294" count="1" selected="0">
              <x v="9"/>
            </reference>
          </references>
        </pivotArea>
      </pivotAreas>
    </conditionalFormat>
    <conditionalFormat scope="data" priority="4">
      <pivotAreas count="1">
        <pivotArea outline="0" fieldPosition="0">
          <references count="1">
            <reference field="4294967294" count="1" selected="0">
              <x v="9"/>
            </reference>
          </references>
        </pivotArea>
      </pivotAreas>
    </conditionalFormat>
    <conditionalFormat scope="data" priority="3">
      <pivotAreas count="1">
        <pivotArea outline="0" fieldPosition="0">
          <references count="1">
            <reference field="4294967294" count="1" selected="0">
              <x v="10"/>
            </reference>
          </references>
        </pivotArea>
      </pivotAreas>
    </conditionalFormat>
    <conditionalFormat scope="data" priority="2">
      <pivotAreas count="1">
        <pivotArea outline="0" fieldPosition="0">
          <references count="1">
            <reference field="4294967294" count="1" selected="0">
              <x v="10"/>
            </reference>
          </references>
        </pivotArea>
      </pivotAreas>
    </conditionalFormat>
    <conditionalFormat scope="data" priority="1">
      <pivotAreas count="1">
        <pivotArea outline="0" fieldPosition="0">
          <references count="1">
            <reference field="4294967294" count="1" selected="0">
              <x v="10"/>
            </reference>
          </references>
        </pivotArea>
      </pivotAreas>
    </conditionalFormat>
  </conditionalFormats>
  <chartFormats count="3">
    <chartFormat chart="3" format="12" series="1">
      <pivotArea type="data" outline="0" fieldPosition="0">
        <references count="1">
          <reference field="4294967294" count="1" selected="0">
            <x v="0"/>
          </reference>
        </references>
      </pivotArea>
    </chartFormat>
    <chartFormat chart="3" format="13">
      <pivotArea type="data" outline="0" fieldPosition="0">
        <references count="1">
          <reference field="4294967294" count="1" selected="0">
            <x v="9"/>
          </reference>
        </references>
      </pivotArea>
    </chartFormat>
    <chartFormat chart="3" format="14">
      <pivotArea type="data" outline="0" fieldPosition="0">
        <references count="1">
          <reference field="4294967294" count="1" selected="0">
            <x v="1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471E6594-E58C-471C-A68B-5A99D3314139}" name="PivotTable25" cacheId="67"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81:C83" firstHeaderRow="1" firstDataRow="2" firstDataCol="1"/>
  <pivotFields count="22">
    <pivotField numFmtId="22" showAll="0"/>
    <pivotField showAll="0"/>
    <pivotField showAll="0"/>
    <pivotField showAll="0">
      <items count="4">
        <item m="1" x="2"/>
        <item m="1" x="1"/>
        <item x="0"/>
        <item t="default"/>
      </items>
    </pivotField>
    <pivotField showAll="0"/>
    <pivotField axis="axisCol" dataField="1" showAll="0">
      <items count="3">
        <item m="1"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Items count="1">
    <i/>
  </rowItems>
  <colFields count="1">
    <field x="5"/>
  </colFields>
  <colItems count="2">
    <i>
      <x v="1"/>
    </i>
    <i t="grand">
      <x/>
    </i>
  </colItems>
  <dataFields count="1">
    <dataField name="Count of Sexual Preference" fld="5"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9342CAB2-98DD-42D0-AF06-BE12D959CE57}" name="PivotTable24" cacheId="67"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106:C108" firstHeaderRow="1" firstDataRow="2" firstDataCol="1"/>
  <pivotFields count="22">
    <pivotField numFmtId="22" showAll="0"/>
    <pivotField showAll="0"/>
    <pivotField showAll="0"/>
    <pivotField showAll="0">
      <items count="4">
        <item m="1" x="2"/>
        <item m="1" x="1"/>
        <item x="0"/>
        <item t="default"/>
      </items>
    </pivotField>
    <pivotField showAll="0"/>
    <pivotField showAll="0"/>
    <pivotField axis="axisCol" dataField="1" showAll="0">
      <items count="4">
        <item m="1" x="2"/>
        <item m="1"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Items count="1">
    <i/>
  </rowItems>
  <colFields count="1">
    <field x="6"/>
  </colFields>
  <colItems count="2">
    <i>
      <x v="2"/>
    </i>
    <i t="grand">
      <x/>
    </i>
  </colItems>
  <dataFields count="1">
    <dataField name="Count of Ethnicity" fld="6"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FE18029-3230-4304-914E-3C649769A360}" name="PivotTable23" cacheId="67"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131:C133" firstHeaderRow="1" firstDataRow="2" firstDataCol="1"/>
  <pivotFields count="22">
    <pivotField numFmtId="22" showAll="0"/>
    <pivotField showAll="0"/>
    <pivotField showAll="0"/>
    <pivotField showAll="0">
      <items count="4">
        <item m="1" x="2"/>
        <item m="1" x="1"/>
        <item x="0"/>
        <item t="default"/>
      </items>
    </pivotField>
    <pivotField showAll="0"/>
    <pivotField showAll="0"/>
    <pivotField showAll="0"/>
    <pivotField axis="axisCol" dataField="1" showAll="0">
      <items count="4">
        <item m="1" x="1"/>
        <item m="1" x="2"/>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Items count="1">
    <i/>
  </rowItems>
  <colFields count="1">
    <field x="7"/>
  </colFields>
  <colItems count="2">
    <i>
      <x v="2"/>
    </i>
    <i t="grand">
      <x/>
    </i>
  </colItems>
  <dataFields count="1">
    <dataField name="Count of Race" fld="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A53F0B73-6C7C-4E53-9E44-623CD2D05CE2}" name="PivotTable22" cacheId="67"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156:C158" firstHeaderRow="1" firstDataRow="2" firstDataCol="1"/>
  <pivotFields count="22">
    <pivotField numFmtId="22" showAll="0"/>
    <pivotField showAll="0"/>
    <pivotField showAll="0"/>
    <pivotField showAll="0">
      <items count="4">
        <item m="1" x="2"/>
        <item m="1" x="1"/>
        <item x="0"/>
        <item t="default"/>
      </items>
    </pivotField>
    <pivotField showAll="0"/>
    <pivotField showAll="0"/>
    <pivotField showAll="0"/>
    <pivotField showAll="0"/>
    <pivotField showAll="0"/>
    <pivotField showAll="0"/>
    <pivotField axis="axisCol" dataField="1" showAll="0">
      <items count="4">
        <item m="1" x="2"/>
        <item m="1" x="1"/>
        <item x="0"/>
        <item t="default"/>
      </items>
    </pivotField>
    <pivotField showAll="0"/>
    <pivotField showAll="0"/>
    <pivotField showAll="0"/>
    <pivotField showAll="0"/>
    <pivotField showAll="0"/>
    <pivotField showAll="0"/>
    <pivotField showAll="0"/>
    <pivotField showAll="0"/>
    <pivotField showAll="0"/>
    <pivotField showAll="0"/>
    <pivotField showAll="0"/>
  </pivotFields>
  <rowItems count="1">
    <i/>
  </rowItems>
  <colFields count="1">
    <field x="10"/>
  </colFields>
  <colItems count="2">
    <i>
      <x v="2"/>
    </i>
    <i t="grand">
      <x/>
    </i>
  </colItems>
  <dataFields count="1">
    <dataField name="Count of Grade" fld="1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10BDC170-8BDC-4421-8165-52558B47D7DD}" name="PivotTable26" cacheId="67"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57:C59" firstHeaderRow="1" firstDataRow="2" firstDataCol="1"/>
  <pivotFields count="22">
    <pivotField numFmtId="22" showAll="0"/>
    <pivotField showAll="0"/>
    <pivotField showAll="0"/>
    <pivotField showAll="0">
      <items count="4">
        <item m="1" x="2"/>
        <item m="1" x="1"/>
        <item x="0"/>
        <item t="default"/>
      </items>
    </pivotField>
    <pivotField axis="axisCol" dataField="1" showAll="0">
      <items count="3">
        <item m="1"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Items count="1">
    <i/>
  </rowItems>
  <colFields count="1">
    <field x="4"/>
  </colFields>
  <colItems count="2">
    <i>
      <x v="1"/>
    </i>
    <i t="grand">
      <x/>
    </i>
  </colItems>
  <dataFields count="1">
    <dataField name=" Gender" fld="4"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259F6251-7290-454A-BCB3-487C400E5847}" name="PivotTable1" cacheId="67"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61:C63" firstHeaderRow="1" firstDataRow="2" firstDataCol="1"/>
  <pivotFields count="22">
    <pivotField numFmtId="22" showAll="0"/>
    <pivotField showAll="0">
      <items count="6">
        <item m="1" x="2"/>
        <item m="1" x="4"/>
        <item m="1" x="1"/>
        <item m="1" x="3"/>
        <item x="0"/>
        <item t="default"/>
      </items>
    </pivotField>
    <pivotField showAll="0"/>
    <pivotField showAll="0">
      <items count="4">
        <item m="1" x="2"/>
        <item m="1" x="1"/>
        <item x="0"/>
        <item t="default"/>
      </items>
    </pivotField>
    <pivotField axis="axisCol" dataField="1" showAll="0">
      <items count="3">
        <item m="1"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Items count="1">
    <i/>
  </rowItems>
  <colFields count="1">
    <field x="4"/>
  </colFields>
  <colItems count="2">
    <i>
      <x v="1"/>
    </i>
    <i t="grand">
      <x/>
    </i>
  </colItems>
  <dataFields count="1">
    <dataField name="Count of Gender" fld="4"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4" connectionId="3" xr16:uid="{6364B24D-FE16-4A1A-B2EA-A0626CFDAA03}" autoFormatId="16" applyNumberFormats="0" applyBorderFormats="0" applyFontFormats="0" applyPatternFormats="0" applyAlignmentFormats="0" applyWidthHeightFormats="0">
  <queryTableRefresh nextId="14">
    <queryTableFields count="13">
      <queryTableField id="1" name="Timestamp" tableColumnId="1"/>
      <queryTableField id="2" name="School" tableColumnId="2"/>
      <queryTableField id="3" name="What is your preferred Language? _x000a__x000a_¿Cuál es tu idioma preferido?" tableColumnId="3"/>
      <queryTableField id="4" name="SchoolYear" tableColumnId="4"/>
      <queryTableField id="5" name="Gender" tableColumnId="5"/>
      <queryTableField id="6" name="Sexual Preference" tableColumnId="6"/>
      <queryTableField id="7" name="Ethnicity" tableColumnId="7"/>
      <queryTableField id="8" name="Race" tableColumnId="8"/>
      <queryTableField id="9" name="Multi-racial Identity" tableColumnId="9"/>
      <queryTableField id="10" name="Other Ethnicity" tableColumnId="10"/>
      <queryTableField id="11" name="Grade" tableColumnId="11"/>
      <queryTableField id="12" name="Attribute" tableColumnId="12"/>
      <queryTableField id="13" name="Value" tableColumnId="13"/>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1" connectionId="4" xr16:uid="{212EB1C9-E933-4093-8DF0-E8C610A651C3}" autoFormatId="16" applyNumberFormats="0" applyBorderFormats="0" applyFontFormats="0" applyPatternFormats="0" applyAlignmentFormats="0" applyWidthHeightFormats="0">
  <queryTableRefresh nextId="2">
    <queryTableFields count="1">
      <queryTableField id="1" name="SchoolYear" tableColumnId="1"/>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_2" connectionId="1" xr16:uid="{1ABB005C-D09D-4608-AB09-DD018F20C8FD}" autoFormatId="16" applyNumberFormats="0" applyBorderFormats="0" applyFontFormats="0" applyPatternFormats="0" applyAlignmentFormats="0" applyWidthHeightFormats="0">
  <queryTableRefresh nextId="2">
    <queryTableFields count="1">
      <queryTableField id="1" name="School" tableColumnId="1"/>
    </queryTableFields>
  </queryTableRefresh>
</queryTable>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ExternalData_1" connectionId="2" xr16:uid="{807B3174-3DB9-4FF6-8325-7B937C380790}" autoFormatId="16" applyNumberFormats="0" applyBorderFormats="0" applyFontFormats="0" applyPatternFormats="0" applyAlignmentFormats="0" applyWidthHeightFormats="0">
  <queryTableRefresh nextId="25">
    <queryTableFields count="22">
      <queryTableField id="1" name="Timestamp" tableColumnId="1"/>
      <queryTableField id="23" name="School" tableColumnId="2"/>
      <queryTableField id="3" name="What is your preferred Language? _x000a__x000a_¿Cuál es tu idioma preferido?" tableColumnId="3"/>
      <queryTableField id="4" name="SchoolYear" tableColumnId="4"/>
      <queryTableField id="5" name="Gender" tableColumnId="5"/>
      <queryTableField id="6" name="Sexual Preference" tableColumnId="6"/>
      <queryTableField id="7" name="Ethnicity" tableColumnId="7"/>
      <queryTableField id="8" name="Race" tableColumnId="8"/>
      <queryTableField id="9" name="Multi-racial Identity" tableColumnId="9"/>
      <queryTableField id="10" name="Other Ethnicity" tableColumnId="10"/>
      <queryTableField id="11" name="Grade" tableColumnId="11"/>
      <queryTableField id="12" name="1. I like school (merged)." tableColumnId="12"/>
      <queryTableField id="13" name="2. I feel successful at school (merged)." tableColumnId="13"/>
      <queryTableField id="14" name="3. I feel my school has high standards for achievement (merged)." tableColumnId="14"/>
      <queryTableField id="15" name="4. My school sets clear rules for behavior (merged)." tableColumnId="15"/>
      <queryTableField id="16" name="5. Teachers treat me with respect (merged)." tableColumnId="16"/>
      <queryTableField id="17" name="6. The behaviors in my class allow the teachers to teach (merged)." tableColumnId="17"/>
      <queryTableField id="18" name="7. Students are frequently recognized for good behavior (merged)." tableColumnId="18"/>
      <queryTableField id="19" name="8. School is a place at which I feel safe (merged)." tableColumnId="19"/>
      <queryTableField id="20" name="9. I know an adult at school that I can talk with if I need help (merged)." tableColumnId="20"/>
      <queryTableField id="21" name="10. Adults at my school ask for my opinions about decisions that affect me (merged)" tableColumnId="21"/>
      <queryTableField id="22" name="11. Adults at my school listen to and respect my input about decisions that affect me (merged)." tableColumnId="22"/>
    </queryTableFields>
  </queryTableRefresh>
</queryTable>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chool" xr10:uid="{D1EC2794-4041-4F00-96EA-9F07DF5BA719}" sourceName="School">
  <pivotTables>
    <pivotTable tabId="19" name="PivotTable16"/>
    <pivotTable tabId="5" name="PivotTable3"/>
    <pivotTable tabId="4" name="PivotTable2"/>
    <pivotTable tabId="8" name="PivotTable6"/>
    <pivotTable tabId="7" name="PivotTable5"/>
    <pivotTable tabId="6" name="PivotTable4"/>
    <pivotTable tabId="13" name="PivotTable11"/>
    <pivotTable tabId="17" name="PivotTable1"/>
    <pivotTable tabId="17" name="PivotTable2"/>
    <pivotTable tabId="17" name="PivotTable3"/>
    <pivotTable tabId="17" name="PivotTable4"/>
    <pivotTable tabId="17" name="PivotTable5"/>
  </pivotTables>
  <data>
    <tabular pivotCacheId="123183764">
      <items count="5">
        <i x="0" s="1"/>
        <i x="2" s="1" nd="1"/>
        <i x="4" s="1" nd="1"/>
        <i x="1" s="1" nd="1"/>
        <i x="3"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choolYear" xr10:uid="{5A234D71-8E97-4FE7-BA45-71B17529C80C}" sourceName="SchoolYear">
  <pivotTables>
    <pivotTable tabId="19" name="PivotTable16"/>
    <pivotTable tabId="13" name="PivotTable11"/>
    <pivotTable tabId="5" name="PivotTable3"/>
    <pivotTable tabId="4" name="PivotTable2"/>
    <pivotTable tabId="8" name="PivotTable6"/>
    <pivotTable tabId="7" name="PivotTable5"/>
    <pivotTable tabId="6" name="PivotTable4"/>
    <pivotTable tabId="17" name="PivotTable1"/>
    <pivotTable tabId="17" name="PivotTable2"/>
    <pivotTable tabId="17" name="PivotTable3"/>
    <pivotTable tabId="17" name="PivotTable4"/>
    <pivotTable tabId="17" name="PivotTable5"/>
  </pivotTables>
  <data>
    <tabular pivotCacheId="123183764">
      <items count="3">
        <i x="0" s="1"/>
        <i x="2" s="1" nd="1"/>
        <i x="1" s="1"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choolYear1" xr10:uid="{65A166F7-3708-4220-A23A-F66FFB453252}" sourceName="SchoolYear">
  <pivotTables>
    <pivotTable tabId="18" name="PivotTable15"/>
    <pivotTable tabId="10" name="PivotTable8"/>
    <pivotTable tabId="16" name="PivotTable14"/>
    <pivotTable tabId="12" name="PivotTable10"/>
    <pivotTable tabId="11" name="PivotTable9"/>
    <pivotTable tabId="9" name="PivotTable7"/>
    <pivotTable tabId="20" name="PivotTable22"/>
    <pivotTable tabId="20" name="PivotTable23"/>
    <pivotTable tabId="20" name="PivotTable24"/>
    <pivotTable tabId="20" name="PivotTable25"/>
    <pivotTable tabId="20" name="PivotTable26"/>
  </pivotTables>
  <data>
    <tabular pivotCacheId="123183764">
      <items count="3">
        <i x="2" s="1" nd="1"/>
        <i x="1" s="1" nd="1"/>
        <i x="0"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choolYear 1" xr10:uid="{DBC355F0-2B59-45EC-8427-88E4D2146D65}" cache="Slicer_SchoolYear1" caption="SchoolYear"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chool" xr10:uid="{96EC32F4-6035-415B-A98C-3D64439D044F}" cache="Slicer_School" caption="School" rowHeight="241300"/>
  <slicer name="SchoolYear" xr10:uid="{D25E8636-97DF-4750-A743-34300560ACF4}" cache="Slicer_SchoolYear" caption="SchoolYear" rowHeight="241300"/>
</slicers>
</file>

<file path=xl/tables/_rels/table10.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6526E8F-42B5-4AE7-9292-2B88B3005AD7}" name="Table1" displayName="Table1" ref="A1:AM103" totalsRowShown="0" headerRowDxfId="1492" dataDxfId="1491">
  <autoFilter ref="A1:AM103" xr:uid="{26526E8F-42B5-4AE7-9292-2B88B3005AD7}"/>
  <tableColumns count="39">
    <tableColumn id="1" xr3:uid="{2091F261-3930-40AB-A053-B39DF38C2AE0}" name="Timestamp" dataDxfId="1490"/>
    <tableColumn id="2" xr3:uid="{56244FCA-E9B5-4F4B-8B1E-9A3F12577DC8}" name="Select your school._x000a__x000a_Selecciona tu escuela." dataDxfId="1489"/>
    <tableColumn id="3" xr3:uid="{12E526B4-8864-4C18-9AD8-0DF7932EDC13}" name="What is your preferred Language? _x000a__x000a_¿Cuál es tu idioma preferido?" dataDxfId="1488"/>
    <tableColumn id="4" xr3:uid="{7C353890-C6D0-431B-BDA7-3D243A6D56C8}" name="What is your gender identity?" dataDxfId="1487"/>
    <tableColumn id="5" xr3:uid="{875B10D1-3B7F-4D7E-B976-AF5416B4A7FB}" name="Which of the following best describes you?" dataDxfId="1486"/>
    <tableColumn id="6" xr3:uid="{50FFA2FE-694B-4A5B-8531-117117198B53}" name="What is your ethnicity?" dataDxfId="1485"/>
    <tableColumn id="7" xr3:uid="{D344E4C8-B863-4428-8CF8-0363B6F0C3F5}" name="What is your race?" dataDxfId="1484"/>
    <tableColumn id="8" xr3:uid="{4F49B54B-7A17-4485-A797-94ED34BC3B7E}" name="If you marked &quot;Multi-Racial,&quot; what other races describe you?" dataDxfId="1483"/>
    <tableColumn id="9" xr3:uid="{2DBEAF60-3226-4B75-A1A0-D8CC57773298}" name="Beyond that, is there another ethnic group with which you identify?" dataDxfId="1482"/>
    <tableColumn id="10" xr3:uid="{C4D1BC0C-A77E-4557-ACD1-CF9358015F0F}" name="What grade are you in?" dataDxfId="1481"/>
    <tableColumn id="11" xr3:uid="{ED596C6D-F9D7-4200-ACC0-7D42096344BD}" name="1. I like school." dataDxfId="1480"/>
    <tableColumn id="12" xr3:uid="{A7E829DC-85E0-4D1A-8CE3-0834FF1A3535}" name="2. I feel successful at school." dataDxfId="1479"/>
    <tableColumn id="13" xr3:uid="{CFE17FF2-F767-4A3E-8CC5-516DB59BC4CF}" name="3. I feel my school has high standards for achievement." dataDxfId="1478"/>
    <tableColumn id="14" xr3:uid="{3DD7AEA5-ACB4-4E0F-B74A-F745868470B1}" name="4. My school sets clear rules for behavior." dataDxfId="1477"/>
    <tableColumn id="15" xr3:uid="{BFAFB4C1-C7C8-4404-913F-E6840D0317E5}" name="5. Teachers treat me with respect." dataDxfId="1476"/>
    <tableColumn id="16" xr3:uid="{EAB073FF-78BA-450B-AF47-8051106F856C}" name="6. The behaviors in my class allow the teachers to teach." dataDxfId="1475"/>
    <tableColumn id="17" xr3:uid="{0E7138EB-C448-4081-93D0-6D040B5CE110}" name="7. Students are frequently recognized for good behavior." dataDxfId="1474"/>
    <tableColumn id="18" xr3:uid="{4DB42890-7B7A-409A-91BF-587440FAAD8A}" name="8. School is a place at which I feel safe." dataDxfId="1473"/>
    <tableColumn id="19" xr3:uid="{65188A3B-B43F-4CF0-B641-619AF3850723}" name="9. I know an adult at school that I can talk with if I need help." dataDxfId="1472"/>
    <tableColumn id="20" xr3:uid="{3A8F30B8-5F07-426E-B96B-B85E25C14E25}" name="10. Adults at my school ask for my opinions about decisions that affect me." dataDxfId="1471"/>
    <tableColumn id="21" xr3:uid="{3213D89E-FFA6-4FE4-9EE7-8AD6A3C0AF08}" name="11. Adults at my school listen to and respect my input about decisions that affect me." dataDxfId="1470"/>
    <tableColumn id="22" xr3:uid="{12F92F6B-7121-4DE6-B5CB-17756A237A02}" name="¿Cuál es tu género o identidad de género?" dataDxfId="1469"/>
    <tableColumn id="23" xr3:uid="{6FDBCC96-70DD-4571-8419-7760BDD810F0}" name="¿Cuál de las siguientes opciones te describe mejor?" dataDxfId="1468"/>
    <tableColumn id="24" xr3:uid="{7F3C9937-7714-453A-AB63-45C9F723F1C6}" name="¿Cuál es su grupo étnico?" dataDxfId="1467"/>
    <tableColumn id="25" xr3:uid="{BB5DC191-53C5-4FE1-A581-B65A3BB6B75D}" name="¿Cuál es tu raza?" dataDxfId="1466"/>
    <tableColumn id="26" xr3:uid="{775EDECB-9B0F-4737-AF38-266E612B0F1C}" name="Si marcó &quot;multirracial&quot;, ¿qué otras razas lo describen?" dataDxfId="1465"/>
    <tableColumn id="27" xr3:uid="{EEA52A11-B863-4F83-BE86-0FAB84787ACF}" name="¿Existe otro grupo étnico con el cual te identificas?" dataDxfId="1464"/>
    <tableColumn id="28" xr3:uid="{DE675611-9CD0-4BFF-B71D-D49F3D236022}" name="¿En qué grado estás?" dataDxfId="1463"/>
    <tableColumn id="29" xr3:uid="{59BBD80A-0133-4199-BC6B-968A8524C9D6}" name="1. Me gusta la escuela." dataDxfId="1462"/>
    <tableColumn id="30" xr3:uid="{D193D624-9D68-4158-ADB5-2B40ECA2B36A}" name="2. Me siento exitoso en la escuela." dataDxfId="1461"/>
    <tableColumn id="31" xr3:uid="{891C2245-E457-448E-9115-09675AE8FF7F}" name="3. Siento que mi escuela tiene altos estándares de rendimiento." dataDxfId="1460"/>
    <tableColumn id="32" xr3:uid="{3FBCF815-018A-46F9-A37B-FEED7776F159}" name="4. Mi escuela dicta normas de comportamiento claras." dataDxfId="1459"/>
    <tableColumn id="33" xr3:uid="{988633E6-B845-4E06-9589-D0220CE5E17C}" name="5. Los profesores me tratan con respeto." dataDxfId="1458"/>
    <tableColumn id="34" xr3:uid="{B11DB2F1-FA0F-4128-8CBE-6B28CB804FD0}" name="6. El comportamiento de mi clase permite que los profesores enseñen." dataDxfId="1457"/>
    <tableColumn id="35" xr3:uid="{0FA22B9F-F034-4D1A-94BE-C73B24739993}" name="7. Se reconoce a los estudiantes por su buen comportamiento frecuentemente." dataDxfId="1456"/>
    <tableColumn id="36" xr3:uid="{BF652309-B6C7-4DFA-A2B5-853DD2FD07E9}" name="8. La escuela es un lugar donde me siento seguro/a." dataDxfId="1455"/>
    <tableColumn id="37" xr3:uid="{A721C047-154E-4B05-A187-53E7B7988CE0}" name="9. Conozco a un adulto en la escuela con quien puedo conversar si necesito ayuda." dataDxfId="1454"/>
    <tableColumn id="38" xr3:uid="{ED73B790-335F-40EE-947D-128DA85FCB47}" name="10. Los adultos de mi escuela me piden mi opinión sobre las decisiones que me afectan." dataDxfId="1453"/>
    <tableColumn id="39" xr3:uid="{079DAE4C-720A-4434-9505-1BD6CD994EC1}" name="11. Los adultos en mi escuela escuchan y respetan mi opinión sobre las decisiones que me afectan." dataDxfId="1452"/>
  </tableColumns>
  <tableStyleInfo name="TableStyleMedium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ACB72AC-E10A-4B2B-A8C7-9043F47F4318}" name="School" displayName="School" ref="C1:C2" tableType="queryTable" insertRow="1" totalsRowShown="0">
  <autoFilter ref="C1:C2" xr:uid="{EACB72AC-E10A-4B2B-A8C7-9043F47F4318}"/>
  <tableColumns count="1">
    <tableColumn id="1" xr3:uid="{834C6DCF-E57C-42EA-A729-AAF99156FB7B}" uniqueName="1" name="School" queryTableFieldId="1"/>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10A778B-1D40-4A75-92B7-DEEE22A19460}" name="Table1_2" displayName="Table1_2" ref="A1:V2" tableType="queryTable" insertRow="1" totalsRowShown="0">
  <autoFilter ref="A1:V2" xr:uid="{610A778B-1D40-4A75-92B7-DEEE22A19460}"/>
  <tableColumns count="22">
    <tableColumn id="1" xr3:uid="{1B19F75F-1DED-4A15-90A1-C221ECC0FBF3}" uniqueName="1" name="Timestamp" queryTableFieldId="1" dataDxfId="0"/>
    <tableColumn id="2" xr3:uid="{29FFAF9B-0014-4E35-B2A6-B72D0AD7CB5B}" uniqueName="2" name="School" queryTableFieldId="23"/>
    <tableColumn id="3" xr3:uid="{C76961AB-9267-4D93-A10E-1A189E07AB3C}" uniqueName="3" name="What is your preferred Language? _x000a__x000a_¿Cuál es tu idioma preferido?" queryTableFieldId="3"/>
    <tableColumn id="4" xr3:uid="{E0B3FB5E-4F63-49E2-9230-9D3C94174C3C}" uniqueName="4" name="SchoolYear" queryTableFieldId="4"/>
    <tableColumn id="5" xr3:uid="{0E384036-C95A-457D-8BC8-38E3CB95EE35}" uniqueName="5" name="Gender" queryTableFieldId="5"/>
    <tableColumn id="6" xr3:uid="{77253B2D-C4C3-41A7-89AA-4DC41A34BFA8}" uniqueName="6" name="Sexual Preference" queryTableFieldId="6"/>
    <tableColumn id="7" xr3:uid="{0E43E1AB-FEC6-4436-9583-0D0266D77212}" uniqueName="7" name="Ethnicity" queryTableFieldId="7"/>
    <tableColumn id="8" xr3:uid="{748BD1F3-D119-4CC0-A13D-CED0972DE05F}" uniqueName="8" name="Race" queryTableFieldId="8"/>
    <tableColumn id="9" xr3:uid="{4BE2543C-94FA-4D71-B7C2-178575436F54}" uniqueName="9" name="Multi-racial Identity" queryTableFieldId="9"/>
    <tableColumn id="10" xr3:uid="{42CEE73A-E64B-4A70-82B3-01AD38207347}" uniqueName="10" name="Other Ethnicity" queryTableFieldId="10"/>
    <tableColumn id="11" xr3:uid="{ABADC6A3-4B93-4A71-932B-A6908691C85D}" uniqueName="11" name="Grade" queryTableFieldId="11"/>
    <tableColumn id="12" xr3:uid="{14AAF65A-035C-475F-A06D-F9F722D163D7}" uniqueName="12" name="1. I like school (merged)." queryTableFieldId="12"/>
    <tableColumn id="13" xr3:uid="{5ABDF23A-6E34-4AD8-A683-1DD911011E45}" uniqueName="13" name="2. I feel successful at school (merged)." queryTableFieldId="13"/>
    <tableColumn id="14" xr3:uid="{DB6ED1D5-BFF4-4972-8B29-9C802079D613}" uniqueName="14" name="3. I feel my school has high standards for achievement (merged)." queryTableFieldId="14"/>
    <tableColumn id="15" xr3:uid="{02D14742-3444-4619-AFF7-AF11CE6A76DA}" uniqueName="15" name="4. My school sets clear rules for behavior (merged)." queryTableFieldId="15"/>
    <tableColumn id="16" xr3:uid="{45AD70BC-309F-4CB4-85C7-3379A6798E00}" uniqueName="16" name="5. Teachers treat me with respect (merged)." queryTableFieldId="16"/>
    <tableColumn id="17" xr3:uid="{9435AD14-C2F3-4CA4-B918-7A085B680998}" uniqueName="17" name="6. The behaviors in my class allow the teachers to teach (merged)." queryTableFieldId="17"/>
    <tableColumn id="18" xr3:uid="{AAEA11E1-7C8E-48A4-B56D-0C8979BD18C9}" uniqueName="18" name="7. Students are frequently recognized for good behavior (merged)." queryTableFieldId="18"/>
    <tableColumn id="19" xr3:uid="{2EA24E37-7C95-4923-83A3-CF385154E70B}" uniqueName="19" name="8. School is a place at which I feel safe (merged)." queryTableFieldId="19"/>
    <tableColumn id="20" xr3:uid="{FD3B9868-0CD0-4EA7-A26F-65B163CAB36C}" uniqueName="20" name="9. I know an adult at school that I can talk with if I need help (merged)." queryTableFieldId="20"/>
    <tableColumn id="21" xr3:uid="{9F563695-9054-4B32-869C-18C55CC51718}" uniqueName="21" name="10. Adults at my school ask for my opinions about decisions that affect me (merged)" queryTableFieldId="21"/>
    <tableColumn id="22" xr3:uid="{7DAF461A-8A12-4B2F-BEF7-A6C756EE1220}" uniqueName="22" name="11. Adults at my school listen to and respect my input about decisions that affect me (merged)." queryTableFieldId="22"/>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BC61E67-DCFB-405D-B5F0-48CA75BE6E20}" name="Table8" displayName="Table8" ref="A6:C7" totalsRowShown="0">
  <autoFilter ref="A6:C7" xr:uid="{9BC61E67-DCFB-405D-B5F0-48CA75BE6E20}"/>
  <tableColumns count="3">
    <tableColumn id="1" xr3:uid="{6122F765-FC55-49BA-B111-ACD2FC1424E0}" name="School">
      <calculatedColumnFormula>$A$2</calculatedColumnFormula>
    </tableColumn>
    <tableColumn id="2" xr3:uid="{E7751546-7A95-4461-AFA0-50D5EE157930}" name="School Year">
      <calculatedColumnFormula>$B$2</calculatedColumnFormula>
    </tableColumn>
    <tableColumn id="3" xr3:uid="{09D5132F-96FC-4F21-9430-38312BDF73BA}" name="Total Score" dataDxfId="1451">
      <calculatedColumnFormula>AVERAGEIFS(TotalScore[Value],TotalScore[School],Table8[[#This Row],[School]],TotalScore[SchoolYear],Table8[[#This Row],[School Year]])</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84AFDE0-C016-487A-B1D1-BD531DA582AB}" name="Table810" displayName="Table810" ref="A12:F13" totalsRowShown="0">
  <autoFilter ref="A12:F13" xr:uid="{284AFDE0-C016-487A-B1D1-BD531DA582AB}"/>
  <tableColumns count="6">
    <tableColumn id="1" xr3:uid="{EC0B72CC-9E75-4B3C-938A-5023E343BF82}" name="School">
      <calculatedColumnFormula>$A$2</calculatedColumnFormula>
    </tableColumn>
    <tableColumn id="2" xr3:uid="{E35B20E2-335F-46DC-9B28-A080C7B1B130}" name="School Year">
      <calculatedColumnFormula>$B$2</calculatedColumnFormula>
    </tableColumn>
    <tableColumn id="3" xr3:uid="{6E62513E-EE45-404E-9E3B-584164EF0D3F}" name="Female" dataDxfId="1450">
      <calculatedColumnFormula>AVERAGEIFS(TotalScore[Value],TotalScore[School],Table810[[#This Row],[School]],TotalScore[SchoolYear],Table810[[#This Row],[School Year]],TotalScore[Gender],Table810[[#Headers],[Female]])</calculatedColumnFormula>
    </tableColumn>
    <tableColumn id="4" xr3:uid="{F8F68B24-7248-42C3-B132-961EEE6CAD98}" name="Male" dataDxfId="1449">
      <calculatedColumnFormula>AVERAGEIFS(TotalScore[Value],TotalScore[School],Table810[[#This Row],[School]],TotalScore[SchoolYear],Table810[[#This Row],[School Year]],TotalScore[Gender],Table810[[#Headers],[Male]])</calculatedColumnFormula>
    </tableColumn>
    <tableColumn id="5" xr3:uid="{75424EFA-D88B-41E5-8A57-BFC3FFC47FBA}" name="Non-binary, transgender or other" dataDxfId="1448">
      <calculatedColumnFormula>AVERAGEIFS(TotalScore[Value],TotalScore[School],Table810[[#This Row],[School]],TotalScore[SchoolYear],Table810[[#This Row],[School Year]],TotalScore[Gender],Table810[[#Headers],[Non-binary, transgender or other]])</calculatedColumnFormula>
    </tableColumn>
    <tableColumn id="6" xr3:uid="{44E4000F-3DB9-4941-80C1-2FBA7B5E4E98}" name="I prefer not to answer." dataDxfId="1447">
      <calculatedColumnFormula>AVERAGEIFS(TotalScore[Value],TotalScore[School],Table810[[#This Row],[School]],TotalScore[SchoolYear],Table810[[#This Row],[School Year]],TotalScore[Gender],Table810[[#Headers],[I prefer not to answer.]])</calculatedColumnFormula>
    </tableColum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EC5A36C-11B4-4117-8C26-B7D7C11C6D80}" name="Table81011" displayName="Table81011" ref="A19:F20" totalsRowShown="0">
  <autoFilter ref="A19:F20" xr:uid="{CEC5A36C-11B4-4117-8C26-B7D7C11C6D80}"/>
  <tableColumns count="6">
    <tableColumn id="1" xr3:uid="{83FD01DF-FDE5-4CB0-B101-E9927893A18E}" name="School">
      <calculatedColumnFormula>$A$2</calculatedColumnFormula>
    </tableColumn>
    <tableColumn id="2" xr3:uid="{10831D1C-6547-4F4A-A7BC-11E1416AEC32}" name="School Year">
      <calculatedColumnFormula>$B$2</calculatedColumnFormula>
    </tableColumn>
    <tableColumn id="3" xr3:uid="{30C60B6A-7EED-4F6F-8BAC-E12BB16C36F0}" name="Heterosexual (straight)" dataDxfId="1446">
      <calculatedColumnFormula>AVERAGEIFS(TotalScore[Value],TotalScore[School],Table81011[[#This Row],[School]],TotalScore[SchoolYear],Table81011[[#This Row],[School Year]],TotalScore[Sexual Preference],Table81011[[#Headers],[Heterosexual (straight)]])</calculatedColumnFormula>
    </tableColumn>
    <tableColumn id="4" xr3:uid="{4155FC75-6CFF-4DCF-942F-2B6678547EE7}" name="Gay or Lesbian" dataDxfId="1445">
      <calculatedColumnFormula>AVERAGEIFS(TotalScore[Value],TotalScore[School],Table81011[[#This Row],[School]],TotalScore[SchoolYear],Table81011[[#This Row],[School Year]],TotalScore[Sexual Preference],Table81011[[#Headers],[Gay or Lesbian]])</calculatedColumnFormula>
    </tableColumn>
    <tableColumn id="5" xr3:uid="{9F9455E7-6939-44FC-AAA4-BF81EEB8F025}" name="Bisexual" dataDxfId="1444">
      <calculatedColumnFormula>AVERAGEIFS(TotalScore[Value],TotalScore[School],Table81011[[#This Row],[School]],TotalScore[SchoolYear],Table81011[[#This Row],[School Year]],TotalScore[Sexual Preference],Table81011[[#Headers],[Bisexual]])</calculatedColumnFormula>
    </tableColumn>
    <tableColumn id="6" xr3:uid="{7F0E5682-CBD4-4B60-91D3-B915A45F4C3C}" name="I prefer not to answer." dataDxfId="1443">
      <calculatedColumnFormula>AVERAGEIFS(TotalScore[Value],TotalScore[School],Table81011[[#This Row],[School]],TotalScore[SchoolYear],Table81011[[#This Row],[School Year]],TotalScore[Sexual Preference],Table81011[[#Headers],[I prefer not to answer.]])</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A715FAF-A3CF-45BA-B7F8-1A16A3293768}" name="Table8101112" displayName="Table8101112" ref="A26:E27" totalsRowShown="0">
  <autoFilter ref="A26:E27" xr:uid="{0A715FAF-A3CF-45BA-B7F8-1A16A3293768}"/>
  <tableColumns count="5">
    <tableColumn id="1" xr3:uid="{2EDA8920-D90C-4FEF-BD5F-AC81DCED52F4}" name="School">
      <calculatedColumnFormula>$A$2</calculatedColumnFormula>
    </tableColumn>
    <tableColumn id="2" xr3:uid="{0073361D-BE71-44E1-9701-DADF574B9D9B}" name="School Year">
      <calculatedColumnFormula>$B$2</calculatedColumnFormula>
    </tableColumn>
    <tableColumn id="3" xr3:uid="{5685DF21-9413-42C7-96B3-B0F51CFB437A}" name="Hispanic or Latino/a" dataDxfId="1442">
      <calculatedColumnFormula>AVERAGEIFS(TotalScore[Value],TotalScore[School],Table8101112[[#This Row],[School]],TotalScore[SchoolYear],Table8101112[[#This Row],[School Year]],TotalScore[Ethnicity],Table8101112[[#Headers],[Hispanic or Latino/a]])</calculatedColumnFormula>
    </tableColumn>
    <tableColumn id="4" xr3:uid="{D7962252-1249-4A55-8876-F3C9B306094F}" name="Not Hispanic or Latino/a" dataDxfId="1441">
      <calculatedColumnFormula>AVERAGEIFS(TotalScore[Value],TotalScore[School],Table8101112[[#This Row],[School]],TotalScore[SchoolYear],Table8101112[[#This Row],[School Year]],TotalScore[Ethnicity],Table8101112[[#Headers],[Not Hispanic or Latino/a]])</calculatedColumnFormula>
    </tableColumn>
    <tableColumn id="5" xr3:uid="{76BC4D09-C185-427E-9388-EFB5E9B8F2CB}" name="I prefer not to answer." dataDxfId="1440">
      <calculatedColumnFormula>AVERAGEIFS(TotalScore[Value],TotalScore[School],Table8101112[[#This Row],[School]],TotalScore[SchoolYear],Table8101112[[#This Row],[School Year]],TotalScore[Ethnicity],Table8101112[[#Headers],[I prefer not to answer.]])</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D7F345E3-B4B8-4D24-AB44-4D2552564B88}" name="Table810111213" displayName="Table810111213" ref="A33:I34" totalsRowShown="0">
  <autoFilter ref="A33:I34" xr:uid="{D7F345E3-B4B8-4D24-AB44-4D2552564B88}"/>
  <tableColumns count="9">
    <tableColumn id="1" xr3:uid="{D95E0E5F-81FB-40AB-BAD0-230B918851FE}" name="School">
      <calculatedColumnFormula>$A$2</calculatedColumnFormula>
    </tableColumn>
    <tableColumn id="2" xr3:uid="{CEB310C5-AF10-4A7D-A734-C6455347EE40}" name="School Year">
      <calculatedColumnFormula>$B$2</calculatedColumnFormula>
    </tableColumn>
    <tableColumn id="3" xr3:uid="{71DB2DBC-403E-4D01-AFAE-C49F0CC76CF0}" name="American Indian or Alaskan Native" dataDxfId="1439">
      <calculatedColumnFormula>AVERAGEIFS(TotalScore[Value],TotalScore[School],Table810111213[[#This Row],[School]],TotalScore[SchoolYear],Table810111213[[#This Row],[School Year]],TotalScore[Race],Table810111213[[#Headers],[American Indian or Alaskan Native]])</calculatedColumnFormula>
    </tableColumn>
    <tableColumn id="4" xr3:uid="{0194AC85-588F-4E25-870A-54B255173AAE}" name="Asian" dataDxfId="1438">
      <calculatedColumnFormula>AVERAGEIFS(TotalScore[Value],TotalScore[School],Table810111213[[#This Row],[School]],TotalScore[SchoolYear],Table810111213[[#This Row],[School Year]],TotalScore[Race],Table810111213[[#Headers],[Asian]])</calculatedColumnFormula>
    </tableColumn>
    <tableColumn id="5" xr3:uid="{62483BCC-6E5B-46D3-918A-13D79B6DCBDD}" name="Black or African American" dataDxfId="1437">
      <calculatedColumnFormula>AVERAGEIFS(TotalScore[Value],TotalScore[School],Table810111213[[#This Row],[School]],TotalScore[SchoolYear],Table810111213[[#This Row],[School Year]],TotalScore[Race],Table810111213[[#Headers],[Black or African American]])</calculatedColumnFormula>
    </tableColumn>
    <tableColumn id="7" xr3:uid="{6EB9C69C-82C6-4227-9532-D3166543DD7B}" name="Native Hawaiian or Pacific Islander" dataDxfId="1436">
      <calculatedColumnFormula>AVERAGEIFS(TotalScore[Value],TotalScore[School],Table810111213[[#This Row],[School]],TotalScore[SchoolYear],Table810111213[[#This Row],[School Year]],TotalScore[Race],Table810111213[[#Headers],[Native Hawaiian or Pacific Islander]])</calculatedColumnFormula>
    </tableColumn>
    <tableColumn id="8" xr3:uid="{9907783B-7B61-4DC5-A7FF-FBBE8957D5CB}" name="White" dataDxfId="1435">
      <calculatedColumnFormula>AVERAGEIFS(TotalScore[Value],TotalScore[School],Table810111213[[#This Row],[School]],TotalScore[SchoolYear],Table810111213[[#This Row],[School Year]],TotalScore[Race],Table810111213[[#Headers],[White]])</calculatedColumnFormula>
    </tableColumn>
    <tableColumn id="9" xr3:uid="{A1294C57-F039-459F-88E2-51B362BD4DCF}" name="Multi-racial" dataDxfId="1434">
      <calculatedColumnFormula>AVERAGEIFS(TotalScore[Value],TotalScore[School],Table810111213[[#This Row],[School]],TotalScore[SchoolYear],Table810111213[[#This Row],[School Year]],TotalScore[Race],Table810111213[[#Headers],[Multi-racial]])</calculatedColumnFormula>
    </tableColumn>
    <tableColumn id="10" xr3:uid="{BA9CDCAA-01D2-4E95-BA9E-CFEC87BDA13E}" name="I prefer not to answer." dataDxfId="1433">
      <calculatedColumnFormula>AVERAGEIFS(TotalScore[Value],TotalScore[School],Table810111213[[#This Row],[School]],TotalScore[SchoolYear],Table810111213[[#This Row],[School Year]],TotalScore[Race],Table810111213[[#Headers],[I prefer not to answer.]])</calculatedColumnFormula>
    </tableColum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8109E21-6AC1-4CCF-BDC2-94BEE23E400C}" name="Table81011121314" displayName="Table81011121314" ref="A40:J41" totalsRowShown="0">
  <autoFilter ref="A40:J41" xr:uid="{48109E21-6AC1-4CCF-BDC2-94BEE23E400C}"/>
  <tableColumns count="10">
    <tableColumn id="1" xr3:uid="{9D697FAF-1108-4412-841D-C7EE41E329D4}" name="School">
      <calculatedColumnFormula>$A$2</calculatedColumnFormula>
    </tableColumn>
    <tableColumn id="2" xr3:uid="{9E8B2B43-D704-4CFA-AC72-B29982461FF2}" name="School Year">
      <calculatedColumnFormula>$B$2</calculatedColumnFormula>
    </tableColumn>
    <tableColumn id="3" xr3:uid="{1FD26423-C8A8-4BC7-B393-7D9657DEE91A}" name="6" dataDxfId="1432">
      <calculatedColumnFormula>AVERAGEIFS(TotalScore[Value],TotalScore[School],Table81011121314[[#This Row],[School]],TotalScore[SchoolYear],Table81011121314[[#This Row],[School Year]],TotalScore[Grade],Table81011121314[[#Headers],[6]])</calculatedColumnFormula>
    </tableColumn>
    <tableColumn id="4" xr3:uid="{166679CB-E51A-4663-873B-E71E76515C96}" name="7" dataDxfId="1431">
      <calculatedColumnFormula>AVERAGEIFS(TotalScore[Value],TotalScore[School],Table81011121314[[#This Row],[School]],TotalScore[SchoolYear],Table81011121314[[#This Row],[School Year]],TotalScore[Grade],Table81011121314[[#Headers],[7]])</calculatedColumnFormula>
    </tableColumn>
    <tableColumn id="5" xr3:uid="{C3D7BF3E-DCC1-4943-A136-974CD3F6B834}" name="8" dataDxfId="1430">
      <calculatedColumnFormula>AVERAGEIFS(TotalScore[Value],TotalScore[School],Table81011121314[[#This Row],[School]],TotalScore[SchoolYear],Table81011121314[[#This Row],[School Year]],TotalScore[Grade],Table81011121314[[#Headers],[8]])</calculatedColumnFormula>
    </tableColumn>
    <tableColumn id="7" xr3:uid="{0A16036A-4AEB-4DA6-9CB9-6F8461AF07D3}" name="9" dataDxfId="1429">
      <calculatedColumnFormula>AVERAGEIFS(TotalScore[Value],TotalScore[School],Table81011121314[[#This Row],[School]],TotalScore[SchoolYear],Table81011121314[[#This Row],[School Year]],TotalScore[Grade],Table81011121314[[#Headers],[9]])</calculatedColumnFormula>
    </tableColumn>
    <tableColumn id="8" xr3:uid="{D5749B61-2E14-4DBB-99E3-EE083D72B567}" name="10" dataDxfId="1428">
      <calculatedColumnFormula>AVERAGEIFS(TotalScore[Value],TotalScore[School],Table81011121314[[#This Row],[School]],TotalScore[SchoolYear],Table81011121314[[#This Row],[School Year]],TotalScore[Grade],Table81011121314[[#Headers],[10]])</calculatedColumnFormula>
    </tableColumn>
    <tableColumn id="9" xr3:uid="{8B024EC5-7609-433F-B142-DF6E13671F46}" name="11" dataDxfId="1427">
      <calculatedColumnFormula>AVERAGEIFS(TotalScore[Value],TotalScore[School],Table81011121314[[#This Row],[School]],TotalScore[SchoolYear],Table81011121314[[#This Row],[School Year]],TotalScore[Grade],Table81011121314[[#Headers],[11]])</calculatedColumnFormula>
    </tableColumn>
    <tableColumn id="10" xr3:uid="{C54128D4-C2E9-49B3-8B86-A0A1EE5E1798}" name="12" dataDxfId="1426">
      <calculatedColumnFormula>AVERAGEIFS(TotalScore[Value],TotalScore[School],Table81011121314[[#This Row],[School]],TotalScore[SchoolYear],Table81011121314[[#This Row],[School Year]],TotalScore[Grade],Table81011121314[[#Headers],[12]])</calculatedColumnFormula>
    </tableColumn>
    <tableColumn id="11" xr3:uid="{197C9F21-FDF9-44C0-B9D6-391EEF9536B3}" name="I prefer not to answer." dataDxfId="1425">
      <calculatedColumnFormula>AVERAGEIFS(TotalScore[Value],TotalScore[School],Table81011121314[[#This Row],[School]],TotalScore[SchoolYear],Table81011121314[[#This Row],[School Year]],TotalScore[Grade],Table81011121314[[#Headers],[I prefer not to answer.]])</calculatedColumnFormula>
    </tableColum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4EF93ED-81BF-48ED-8451-3ED7A326C74C}" name="TotalScore" displayName="TotalScore" ref="A1:M2" tableType="queryTable" insertRow="1" totalsRowShown="0">
  <autoFilter ref="A1:M2" xr:uid="{44EF93ED-81BF-48ED-8451-3ED7A326C74C}"/>
  <tableColumns count="13">
    <tableColumn id="1" xr3:uid="{A7366E9E-9BEF-4DB1-A057-8EA0AF9BF286}" uniqueName="1" name="Timestamp" queryTableFieldId="1" dataDxfId="1"/>
    <tableColumn id="2" xr3:uid="{C631B597-A20C-4CAD-863C-E52C522C85F8}" uniqueName="2" name="School" queryTableFieldId="2"/>
    <tableColumn id="3" xr3:uid="{04D77E80-1D73-4F34-87CC-DD1EE35C954E}" uniqueName="3" name="What is your preferred Language? _x000a__x000a_¿Cuál es tu idioma preferido?" queryTableFieldId="3"/>
    <tableColumn id="4" xr3:uid="{A4A1CC9F-7697-4FB8-B3AF-DB61FD006464}" uniqueName="4" name="SchoolYear" queryTableFieldId="4"/>
    <tableColumn id="5" xr3:uid="{DCF0450F-DD0F-4773-94E9-FAEF91FA4947}" uniqueName="5" name="Gender" queryTableFieldId="5"/>
    <tableColumn id="6" xr3:uid="{1CB219DB-28E4-4C0B-888F-73CF11B96EA6}" uniqueName="6" name="Sexual Preference" queryTableFieldId="6"/>
    <tableColumn id="7" xr3:uid="{A9FA00E4-F9A9-4A23-AB65-44DDD4ECB9E6}" uniqueName="7" name="Ethnicity" queryTableFieldId="7"/>
    <tableColumn id="8" xr3:uid="{6E27F18D-6B55-4F41-93E7-B5C1C9793B39}" uniqueName="8" name="Race" queryTableFieldId="8"/>
    <tableColumn id="9" xr3:uid="{97C01FDB-7F48-47E1-AAB1-2B91EEF0C2CD}" uniqueName="9" name="Multi-racial Identity" queryTableFieldId="9"/>
    <tableColumn id="10" xr3:uid="{FBC54920-84C7-4F90-95E5-E4446B42DD71}" uniqueName="10" name="Other Ethnicity" queryTableFieldId="10"/>
    <tableColumn id="11" xr3:uid="{B89E2926-72C0-4B17-9D53-80B865241870}" uniqueName="11" name="Grade" queryTableFieldId="11"/>
    <tableColumn id="12" xr3:uid="{05364FB6-E72C-4A03-B129-DD2476C970DC}" uniqueName="12" name="Attribute" queryTableFieldId="12"/>
    <tableColumn id="13" xr3:uid="{B6552AAC-EDEE-40E0-B124-C49EFD18771E}" uniqueName="13" name="Value" queryTableFieldId="13"/>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D9AB008-1FBE-4C94-9B52-01F390D8EE19}" name="Year" displayName="Year" ref="A1:A2" tableType="queryTable" insertRow="1" totalsRowShown="0">
  <autoFilter ref="A1:A2" xr:uid="{7D9AB008-1FBE-4C94-9B52-01F390D8EE19}"/>
  <tableColumns count="1">
    <tableColumn id="1" xr3:uid="{0952332F-7948-438A-8D55-C2D5E78FC759}" uniqueName="1" name="SchoolYear" queryTableFieldId="1"/>
  </tableColumns>
  <tableStyleInfo name="TableStyleMedium7"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10.xml.rels><?xml version="1.0" encoding="UTF-8" standalone="yes"?>
<Relationships xmlns="http://schemas.openxmlformats.org/package/2006/relationships"><Relationship Id="rId3" Type="http://schemas.openxmlformats.org/officeDocument/2006/relationships/pivotTable" Target="../pivotTables/pivotTable16.xml"/><Relationship Id="rId2" Type="http://schemas.openxmlformats.org/officeDocument/2006/relationships/pivotTable" Target="../pivotTables/pivotTable15.xml"/><Relationship Id="rId1" Type="http://schemas.openxmlformats.org/officeDocument/2006/relationships/pivotTable" Target="../pivotTables/pivotTable14.xml"/><Relationship Id="rId5" Type="http://schemas.openxmlformats.org/officeDocument/2006/relationships/pivotTable" Target="../pivotTables/pivotTable18.xml"/><Relationship Id="rId4" Type="http://schemas.openxmlformats.org/officeDocument/2006/relationships/pivotTable" Target="../pivotTables/pivotTable17.xml"/></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19.xml"/></Relationships>
</file>

<file path=xl/worksheets/_rels/sheet12.xml.rels><?xml version="1.0" encoding="UTF-8" standalone="yes"?>
<Relationships xmlns="http://schemas.openxmlformats.org/package/2006/relationships"><Relationship Id="rId1" Type="http://schemas.openxmlformats.org/officeDocument/2006/relationships/pivotTable" Target="../pivotTables/pivotTable20.xml"/></Relationships>
</file>

<file path=xl/worksheets/_rels/sheet13.xml.rels><?xml version="1.0" encoding="UTF-8" standalone="yes"?>
<Relationships xmlns="http://schemas.openxmlformats.org/package/2006/relationships"><Relationship Id="rId1" Type="http://schemas.openxmlformats.org/officeDocument/2006/relationships/pivotTable" Target="../pivotTables/pivotTable21.xml"/></Relationships>
</file>

<file path=xl/worksheets/_rels/sheet14.xml.rels><?xml version="1.0" encoding="UTF-8" standalone="yes"?>
<Relationships xmlns="http://schemas.openxmlformats.org/package/2006/relationships"><Relationship Id="rId1" Type="http://schemas.openxmlformats.org/officeDocument/2006/relationships/pivotTable" Target="../pivotTables/pivotTable22.xml"/></Relationships>
</file>

<file path=xl/worksheets/_rels/sheet15.xml.rels><?xml version="1.0" encoding="UTF-8" standalone="yes"?>
<Relationships xmlns="http://schemas.openxmlformats.org/package/2006/relationships"><Relationship Id="rId1" Type="http://schemas.openxmlformats.org/officeDocument/2006/relationships/pivotTable" Target="../pivotTables/pivotTable23.xml"/></Relationships>
</file>

<file path=xl/worksheets/_rels/sheet16.xml.rels><?xml version="1.0" encoding="UTF-8" standalone="yes"?>
<Relationships xmlns="http://schemas.openxmlformats.org/package/2006/relationships"><Relationship Id="rId1" Type="http://schemas.openxmlformats.org/officeDocument/2006/relationships/pivotTable" Target="../pivotTables/pivotTable24.xml"/></Relationships>
</file>

<file path=xl/worksheets/_rels/sheet17.xml.rels><?xml version="1.0" encoding="UTF-8" standalone="yes"?>
<Relationships xmlns="http://schemas.openxmlformats.org/package/2006/relationships"><Relationship Id="rId1" Type="http://schemas.openxmlformats.org/officeDocument/2006/relationships/pivotTable" Target="../pivotTables/pivotTable25.xml"/></Relationships>
</file>

<file path=xl/worksheets/_rels/sheet18.xml.rels><?xml version="1.0" encoding="UTF-8" standalone="yes"?>
<Relationships xmlns="http://schemas.openxmlformats.org/package/2006/relationships"><Relationship Id="rId1" Type="http://schemas.openxmlformats.org/officeDocument/2006/relationships/pivotTable" Target="../pivotTables/pivotTable26.xml"/></Relationships>
</file>

<file path=xl/worksheets/_rels/sheet19.xml.rels><?xml version="1.0" encoding="UTF-8" standalone="yes"?>
<Relationships xmlns="http://schemas.openxmlformats.org/package/2006/relationships"><Relationship Id="rId1" Type="http://schemas.openxmlformats.org/officeDocument/2006/relationships/pivotTable" Target="../pivotTables/pivotTable27.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20.xml.rels><?xml version="1.0" encoding="UTF-8" standalone="yes"?>
<Relationships xmlns="http://schemas.openxmlformats.org/package/2006/relationships"><Relationship Id="rId1" Type="http://schemas.openxmlformats.org/officeDocument/2006/relationships/pivotTable" Target="../pivotTables/pivotTable28.xml"/></Relationships>
</file>

<file path=xl/worksheets/_rels/sheet21.xml.rels><?xml version="1.0" encoding="UTF-8" standalone="yes"?>
<Relationships xmlns="http://schemas.openxmlformats.org/package/2006/relationships"><Relationship Id="rId1" Type="http://schemas.openxmlformats.org/officeDocument/2006/relationships/pivotTable" Target="../pivotTables/pivotTable29.xml"/></Relationships>
</file>

<file path=xl/worksheets/_rels/sheet22.xml.rels><?xml version="1.0" encoding="UTF-8" standalone="yes"?>
<Relationships xmlns="http://schemas.openxmlformats.org/package/2006/relationships"><Relationship Id="rId1" Type="http://schemas.openxmlformats.org/officeDocument/2006/relationships/pivotTable" Target="../pivotTables/pivotTable30.xml"/></Relationships>
</file>

<file path=xl/worksheets/_rels/sheet23.xml.rels><?xml version="1.0" encoding="UTF-8" standalone="yes"?>
<Relationships xmlns="http://schemas.openxmlformats.org/package/2006/relationships"><Relationship Id="rId1" Type="http://schemas.openxmlformats.org/officeDocument/2006/relationships/pivotTable" Target="../pivotTables/pivotTable31.xml"/></Relationships>
</file>

<file path=xl/worksheets/_rels/sheet24.xml.rels><?xml version="1.0" encoding="UTF-8" standalone="yes"?>
<Relationships xmlns="http://schemas.openxmlformats.org/package/2006/relationships"><Relationship Id="rId1" Type="http://schemas.openxmlformats.org/officeDocument/2006/relationships/pivotTable" Target="../pivotTables/pivotTable32.xml"/></Relationships>
</file>

<file path=xl/worksheets/_rels/sheet25.xml.rels><?xml version="1.0" encoding="UTF-8" standalone="yes"?>
<Relationships xmlns="http://schemas.openxmlformats.org/package/2006/relationships"><Relationship Id="rId1" Type="http://schemas.openxmlformats.org/officeDocument/2006/relationships/pivotTable" Target="../pivotTables/pivotTable33.xml"/></Relationships>
</file>

<file path=xl/worksheets/_rels/sheet26.xml.rels><?xml version="1.0" encoding="UTF-8" standalone="yes"?>
<Relationships xmlns="http://schemas.openxmlformats.org/package/2006/relationships"><Relationship Id="rId1" Type="http://schemas.openxmlformats.org/officeDocument/2006/relationships/pivotTable" Target="../pivotTables/pivotTable34.xml"/></Relationships>
</file>

<file path=xl/worksheets/_rels/sheet27.xml.rels><?xml version="1.0" encoding="UTF-8" standalone="yes"?>
<Relationships xmlns="http://schemas.openxmlformats.org/package/2006/relationships"><Relationship Id="rId1" Type="http://schemas.openxmlformats.org/officeDocument/2006/relationships/pivotTable" Target="../pivotTables/pivotTable35.xml"/></Relationships>
</file>

<file path=xl/worksheets/_rels/sheet28.xml.rels><?xml version="1.0" encoding="UTF-8" standalone="yes"?>
<Relationships xmlns="http://schemas.openxmlformats.org/package/2006/relationships"><Relationship Id="rId1" Type="http://schemas.openxmlformats.org/officeDocument/2006/relationships/pivotTable" Target="../pivotTables/pivotTable36.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table" Target="../tables/table9.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8.xml.rels><?xml version="1.0" encoding="UTF-8" standalone="yes"?>
<Relationships xmlns="http://schemas.openxmlformats.org/package/2006/relationships"><Relationship Id="rId8" Type="http://schemas.microsoft.com/office/2007/relationships/slicer" Target="../slicers/slicer1.xml"/><Relationship Id="rId3" Type="http://schemas.openxmlformats.org/officeDocument/2006/relationships/pivotTable" Target="../pivotTables/pivotTable6.xml"/><Relationship Id="rId7" Type="http://schemas.openxmlformats.org/officeDocument/2006/relationships/drawing" Target="../drawings/drawing2.xml"/><Relationship Id="rId2" Type="http://schemas.openxmlformats.org/officeDocument/2006/relationships/pivotTable" Target="../pivotTables/pivotTable5.xml"/><Relationship Id="rId1" Type="http://schemas.openxmlformats.org/officeDocument/2006/relationships/pivotTable" Target="../pivotTables/pivotTable4.xml"/><Relationship Id="rId6" Type="http://schemas.openxmlformats.org/officeDocument/2006/relationships/printerSettings" Target="../printerSettings/printerSettings4.bin"/><Relationship Id="rId5" Type="http://schemas.openxmlformats.org/officeDocument/2006/relationships/pivotTable" Target="../pivotTables/pivotTable8.xml"/><Relationship Id="rId4" Type="http://schemas.openxmlformats.org/officeDocument/2006/relationships/pivotTable" Target="../pivotTables/pivotTable7.xml"/></Relationships>
</file>

<file path=xl/worksheets/_rels/sheet9.xml.rels><?xml version="1.0" encoding="UTF-8" standalone="yes"?>
<Relationships xmlns="http://schemas.openxmlformats.org/package/2006/relationships"><Relationship Id="rId8" Type="http://schemas.microsoft.com/office/2007/relationships/slicer" Target="../slicers/slicer2.xml"/><Relationship Id="rId3" Type="http://schemas.openxmlformats.org/officeDocument/2006/relationships/pivotTable" Target="../pivotTables/pivotTable11.xml"/><Relationship Id="rId7" Type="http://schemas.openxmlformats.org/officeDocument/2006/relationships/drawing" Target="../drawings/drawing3.xml"/><Relationship Id="rId2" Type="http://schemas.openxmlformats.org/officeDocument/2006/relationships/pivotTable" Target="../pivotTables/pivotTable10.xml"/><Relationship Id="rId1" Type="http://schemas.openxmlformats.org/officeDocument/2006/relationships/pivotTable" Target="../pivotTables/pivotTable9.xml"/><Relationship Id="rId6" Type="http://schemas.openxmlformats.org/officeDocument/2006/relationships/printerSettings" Target="../printerSettings/printerSettings5.bin"/><Relationship Id="rId5" Type="http://schemas.openxmlformats.org/officeDocument/2006/relationships/pivotTable" Target="../pivotTables/pivotTable13.xml"/><Relationship Id="rId4" Type="http://schemas.openxmlformats.org/officeDocument/2006/relationships/pivotTable" Target="../pivotTables/pivot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A716C-8B02-49BD-A4D6-0D6B3E40A8DB}">
  <dimension ref="A3:K4"/>
  <sheetViews>
    <sheetView topLeftCell="J1" workbookViewId="0">
      <selection activeCell="A3" sqref="A3:K4"/>
    </sheetView>
  </sheetViews>
  <sheetFormatPr defaultRowHeight="15" x14ac:dyDescent="0.25"/>
  <cols>
    <col min="1" max="1" width="23.5703125" bestFit="1" customWidth="1"/>
    <col min="2" max="2" width="35.85546875" bestFit="1" customWidth="1"/>
    <col min="3" max="3" width="60" bestFit="1" customWidth="1"/>
    <col min="4" max="4" width="47.85546875" bestFit="1" customWidth="1"/>
    <col min="5" max="5" width="41" bestFit="1" customWidth="1"/>
    <col min="6" max="6" width="61" bestFit="1" customWidth="1"/>
    <col min="7" max="7" width="61.7109375" bestFit="1" customWidth="1"/>
    <col min="8" max="8" width="45.140625" bestFit="1" customWidth="1"/>
    <col min="9" max="9" width="65" bestFit="1" customWidth="1"/>
    <col min="10" max="10" width="77.28515625" bestFit="1" customWidth="1"/>
    <col min="11" max="11" width="87.28515625" bestFit="1" customWidth="1"/>
  </cols>
  <sheetData>
    <row r="3" spans="1:11" x14ac:dyDescent="0.25">
      <c r="A3" t="s">
        <v>58</v>
      </c>
      <c r="B3" t="s">
        <v>59</v>
      </c>
      <c r="C3" t="s">
        <v>60</v>
      </c>
      <c r="D3" t="s">
        <v>61</v>
      </c>
      <c r="E3" t="s">
        <v>62</v>
      </c>
      <c r="F3" t="s">
        <v>63</v>
      </c>
      <c r="G3" t="s">
        <v>64</v>
      </c>
      <c r="H3" t="s">
        <v>65</v>
      </c>
      <c r="I3" t="s">
        <v>66</v>
      </c>
      <c r="J3" t="s">
        <v>67</v>
      </c>
      <c r="K3" t="s">
        <v>68</v>
      </c>
    </row>
    <row r="4" spans="1:11" x14ac:dyDescent="0.25">
      <c r="A4" s="20"/>
      <c r="B4" s="20"/>
      <c r="C4" s="20"/>
      <c r="D4" s="20"/>
      <c r="E4" s="20"/>
      <c r="F4" s="20"/>
      <c r="G4" s="20"/>
      <c r="H4" s="20"/>
      <c r="I4" s="20"/>
      <c r="J4" s="20"/>
      <c r="K4" s="20"/>
    </row>
  </sheetData>
  <conditionalFormatting pivot="1" sqref="A4">
    <cfRule type="cellIs" dxfId="661" priority="33" operator="between">
      <formula>2</formula>
      <formula>3.2</formula>
    </cfRule>
  </conditionalFormatting>
  <conditionalFormatting pivot="1" sqref="A4">
    <cfRule type="cellIs" dxfId="660" priority="32" operator="greaterThanOrEqual">
      <formula>3.2</formula>
    </cfRule>
  </conditionalFormatting>
  <conditionalFormatting pivot="1" sqref="A4">
    <cfRule type="cellIs" dxfId="659" priority="31" operator="lessThanOrEqual">
      <formula>2</formula>
    </cfRule>
  </conditionalFormatting>
  <conditionalFormatting pivot="1" sqref="B4">
    <cfRule type="cellIs" dxfId="658" priority="30" operator="between">
      <formula>2</formula>
      <formula>3.2</formula>
    </cfRule>
  </conditionalFormatting>
  <conditionalFormatting pivot="1" sqref="B4">
    <cfRule type="cellIs" dxfId="657" priority="29" operator="greaterThanOrEqual">
      <formula>3.2</formula>
    </cfRule>
  </conditionalFormatting>
  <conditionalFormatting pivot="1" sqref="B4">
    <cfRule type="cellIs" dxfId="656" priority="28" operator="lessThanOrEqual">
      <formula>2</formula>
    </cfRule>
  </conditionalFormatting>
  <conditionalFormatting pivot="1" sqref="C4">
    <cfRule type="cellIs" dxfId="655" priority="27" operator="between">
      <formula>2</formula>
      <formula>3.2</formula>
    </cfRule>
  </conditionalFormatting>
  <conditionalFormatting pivot="1" sqref="C4">
    <cfRule type="cellIs" dxfId="654" priority="26" operator="greaterThanOrEqual">
      <formula>3.2</formula>
    </cfRule>
  </conditionalFormatting>
  <conditionalFormatting pivot="1" sqref="C4">
    <cfRule type="cellIs" dxfId="653" priority="25" operator="lessThanOrEqual">
      <formula>2</formula>
    </cfRule>
  </conditionalFormatting>
  <conditionalFormatting pivot="1" sqref="D4">
    <cfRule type="cellIs" dxfId="652" priority="24" operator="between">
      <formula>2</formula>
      <formula>3.2</formula>
    </cfRule>
  </conditionalFormatting>
  <conditionalFormatting pivot="1" sqref="D4">
    <cfRule type="cellIs" dxfId="651" priority="23" operator="greaterThanOrEqual">
      <formula>3.2</formula>
    </cfRule>
  </conditionalFormatting>
  <conditionalFormatting pivot="1" sqref="D4">
    <cfRule type="cellIs" dxfId="650" priority="22" operator="lessThanOrEqual">
      <formula>2</formula>
    </cfRule>
  </conditionalFormatting>
  <conditionalFormatting pivot="1" sqref="E4">
    <cfRule type="cellIs" dxfId="649" priority="21" operator="between">
      <formula>2</formula>
      <formula>3.2</formula>
    </cfRule>
  </conditionalFormatting>
  <conditionalFormatting pivot="1" sqref="E4">
    <cfRule type="cellIs" dxfId="648" priority="20" operator="greaterThanOrEqual">
      <formula>3.2</formula>
    </cfRule>
  </conditionalFormatting>
  <conditionalFormatting pivot="1" sqref="E4">
    <cfRule type="cellIs" dxfId="647" priority="19" operator="lessThanOrEqual">
      <formula>2</formula>
    </cfRule>
  </conditionalFormatting>
  <conditionalFormatting pivot="1" sqref="F4">
    <cfRule type="cellIs" dxfId="646" priority="18" operator="between">
      <formula>2</formula>
      <formula>3.2</formula>
    </cfRule>
  </conditionalFormatting>
  <conditionalFormatting pivot="1" sqref="F4">
    <cfRule type="cellIs" dxfId="645" priority="17" operator="greaterThanOrEqual">
      <formula>3.2</formula>
    </cfRule>
  </conditionalFormatting>
  <conditionalFormatting pivot="1" sqref="F4">
    <cfRule type="cellIs" dxfId="644" priority="16" operator="lessThanOrEqual">
      <formula>2</formula>
    </cfRule>
  </conditionalFormatting>
  <conditionalFormatting pivot="1" sqref="G4">
    <cfRule type="cellIs" dxfId="643" priority="15" operator="between">
      <formula>2</formula>
      <formula>3.2</formula>
    </cfRule>
  </conditionalFormatting>
  <conditionalFormatting pivot="1" sqref="G4">
    <cfRule type="cellIs" dxfId="642" priority="14" operator="greaterThanOrEqual">
      <formula>3.2</formula>
    </cfRule>
  </conditionalFormatting>
  <conditionalFormatting pivot="1" sqref="G4">
    <cfRule type="cellIs" dxfId="641" priority="13" operator="lessThanOrEqual">
      <formula>2</formula>
    </cfRule>
  </conditionalFormatting>
  <conditionalFormatting pivot="1" sqref="H4">
    <cfRule type="cellIs" dxfId="640" priority="12" operator="between">
      <formula>2</formula>
      <formula>3.2</formula>
    </cfRule>
  </conditionalFormatting>
  <conditionalFormatting pivot="1" sqref="H4">
    <cfRule type="cellIs" dxfId="639" priority="11" operator="greaterThanOrEqual">
      <formula>3.2</formula>
    </cfRule>
  </conditionalFormatting>
  <conditionalFormatting pivot="1" sqref="H4">
    <cfRule type="cellIs" dxfId="638" priority="10" operator="lessThanOrEqual">
      <formula>2</formula>
    </cfRule>
  </conditionalFormatting>
  <conditionalFormatting pivot="1" sqref="I4">
    <cfRule type="cellIs" dxfId="637" priority="9" operator="between">
      <formula>2</formula>
      <formula>3.2</formula>
    </cfRule>
  </conditionalFormatting>
  <conditionalFormatting pivot="1" sqref="I4">
    <cfRule type="cellIs" dxfId="636" priority="8" operator="greaterThanOrEqual">
      <formula>3.2</formula>
    </cfRule>
  </conditionalFormatting>
  <conditionalFormatting pivot="1" sqref="I4">
    <cfRule type="cellIs" dxfId="635" priority="7" operator="lessThanOrEqual">
      <formula>2</formula>
    </cfRule>
  </conditionalFormatting>
  <conditionalFormatting pivot="1" sqref="J4">
    <cfRule type="cellIs" dxfId="634" priority="6" operator="between">
      <formula>2</formula>
      <formula>3.2</formula>
    </cfRule>
  </conditionalFormatting>
  <conditionalFormatting pivot="1" sqref="J4">
    <cfRule type="cellIs" dxfId="633" priority="5" operator="greaterThanOrEqual">
      <formula>3.2</formula>
    </cfRule>
  </conditionalFormatting>
  <conditionalFormatting pivot="1" sqref="J4">
    <cfRule type="cellIs" dxfId="632" priority="4" operator="lessThanOrEqual">
      <formula>2</formula>
    </cfRule>
  </conditionalFormatting>
  <conditionalFormatting pivot="1" sqref="K4">
    <cfRule type="cellIs" dxfId="631" priority="3" operator="between">
      <formula>2</formula>
      <formula>3.2</formula>
    </cfRule>
  </conditionalFormatting>
  <conditionalFormatting pivot="1" sqref="K4">
    <cfRule type="cellIs" dxfId="630" priority="2" operator="greaterThanOrEqual">
      <formula>3.2</formula>
    </cfRule>
  </conditionalFormatting>
  <conditionalFormatting pivot="1" sqref="K4">
    <cfRule type="cellIs" dxfId="629" priority="1" operator="lessThanOrEqual">
      <formula>2</formula>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93270-CB5B-4465-A4E8-029F6F43F32F}">
  <dimension ref="A3:C32"/>
  <sheetViews>
    <sheetView workbookViewId="0">
      <selection activeCell="A30" sqref="A30:D32"/>
      <pivotSelection pane="bottomRight" showHeader="1" activeRow="29" previousRow="29" click="1" r:id="rId3">
        <pivotArea type="all" dataOnly="0" outline="0" fieldPosition="0"/>
      </pivotSelection>
    </sheetView>
  </sheetViews>
  <sheetFormatPr defaultRowHeight="15" x14ac:dyDescent="0.25"/>
  <cols>
    <col min="1" max="1" width="16.85546875" bestFit="1" customWidth="1"/>
    <col min="2" max="2" width="16.28515625" bestFit="1" customWidth="1"/>
    <col min="3" max="5" width="11.28515625" bestFit="1" customWidth="1"/>
    <col min="6" max="10" width="87.28515625" bestFit="1" customWidth="1"/>
  </cols>
  <sheetData>
    <row r="3" spans="1:3" x14ac:dyDescent="0.25">
      <c r="B3" s="2" t="s">
        <v>70</v>
      </c>
    </row>
    <row r="4" spans="1:3" x14ac:dyDescent="0.25">
      <c r="B4" t="s">
        <v>101</v>
      </c>
      <c r="C4" t="s">
        <v>84</v>
      </c>
    </row>
    <row r="5" spans="1:3" x14ac:dyDescent="0.25">
      <c r="A5" t="s">
        <v>91</v>
      </c>
      <c r="B5" s="20"/>
      <c r="C5" s="20"/>
    </row>
    <row r="10" spans="1:3" x14ac:dyDescent="0.25">
      <c r="B10" s="2" t="s">
        <v>70</v>
      </c>
    </row>
    <row r="11" spans="1:3" x14ac:dyDescent="0.25">
      <c r="B11" t="s">
        <v>101</v>
      </c>
      <c r="C11" t="s">
        <v>84</v>
      </c>
    </row>
    <row r="12" spans="1:3" x14ac:dyDescent="0.25">
      <c r="A12" t="s">
        <v>92</v>
      </c>
      <c r="B12" s="20"/>
      <c r="C12" s="20"/>
    </row>
    <row r="17" spans="1:3" x14ac:dyDescent="0.25">
      <c r="B17" s="2" t="s">
        <v>70</v>
      </c>
    </row>
    <row r="18" spans="1:3" x14ac:dyDescent="0.25">
      <c r="B18" t="s">
        <v>101</v>
      </c>
      <c r="C18" t="s">
        <v>84</v>
      </c>
    </row>
    <row r="19" spans="1:3" x14ac:dyDescent="0.25">
      <c r="A19" t="s">
        <v>93</v>
      </c>
      <c r="B19" s="20"/>
      <c r="C19" s="20"/>
    </row>
    <row r="23" spans="1:3" x14ac:dyDescent="0.25">
      <c r="B23" s="2" t="s">
        <v>70</v>
      </c>
    </row>
    <row r="24" spans="1:3" x14ac:dyDescent="0.25">
      <c r="B24" t="s">
        <v>101</v>
      </c>
      <c r="C24" t="s">
        <v>84</v>
      </c>
    </row>
    <row r="25" spans="1:3" x14ac:dyDescent="0.25">
      <c r="A25" t="s">
        <v>94</v>
      </c>
      <c r="B25" s="20"/>
      <c r="C25" s="20"/>
    </row>
    <row r="30" spans="1:3" x14ac:dyDescent="0.25">
      <c r="B30" s="2" t="s">
        <v>70</v>
      </c>
    </row>
    <row r="31" spans="1:3" x14ac:dyDescent="0.25">
      <c r="B31" t="s">
        <v>101</v>
      </c>
      <c r="C31" t="s">
        <v>84</v>
      </c>
    </row>
    <row r="32" spans="1:3" x14ac:dyDescent="0.25">
      <c r="A32" t="s">
        <v>95</v>
      </c>
      <c r="B32" s="20"/>
      <c r="C32" s="20"/>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167C1-1FBF-4072-A289-EAE48AC088B5}">
  <dimension ref="A3:B36"/>
  <sheetViews>
    <sheetView workbookViewId="0">
      <selection activeCell="B6" sqref="B6"/>
    </sheetView>
  </sheetViews>
  <sheetFormatPr defaultRowHeight="15" x14ac:dyDescent="0.25"/>
  <cols>
    <col min="1" max="1" width="92.42578125" bestFit="1" customWidth="1"/>
    <col min="2" max="2" width="4" bestFit="1" customWidth="1"/>
    <col min="3" max="11" width="87.28515625" bestFit="1" customWidth="1"/>
    <col min="12" max="12" width="28.5703125" bestFit="1" customWidth="1"/>
    <col min="13" max="13" width="40.85546875" bestFit="1" customWidth="1"/>
    <col min="14" max="14" width="65" bestFit="1" customWidth="1"/>
    <col min="15" max="15" width="52.85546875" bestFit="1" customWidth="1"/>
    <col min="16" max="16" width="46" bestFit="1" customWidth="1"/>
    <col min="17" max="17" width="66" bestFit="1" customWidth="1"/>
    <col min="18" max="18" width="66.7109375" bestFit="1" customWidth="1"/>
    <col min="19" max="19" width="50.140625" bestFit="1" customWidth="1"/>
    <col min="20" max="20" width="70" bestFit="1" customWidth="1"/>
    <col min="21" max="21" width="82.28515625" bestFit="1" customWidth="1"/>
    <col min="22" max="22" width="92.42578125" bestFit="1" customWidth="1"/>
  </cols>
  <sheetData>
    <row r="3" spans="1:2" x14ac:dyDescent="0.25">
      <c r="A3" s="2" t="s">
        <v>83</v>
      </c>
    </row>
    <row r="4" spans="1:2" x14ac:dyDescent="0.25">
      <c r="A4" s="3" t="s">
        <v>58</v>
      </c>
      <c r="B4" s="20"/>
    </row>
    <row r="5" spans="1:2" x14ac:dyDescent="0.25">
      <c r="A5" s="4" t="s">
        <v>101</v>
      </c>
      <c r="B5" s="20"/>
    </row>
    <row r="6" spans="1:2" x14ac:dyDescent="0.25">
      <c r="A6" s="3" t="s">
        <v>59</v>
      </c>
      <c r="B6" s="20"/>
    </row>
    <row r="7" spans="1:2" x14ac:dyDescent="0.25">
      <c r="A7" s="4" t="s">
        <v>101</v>
      </c>
      <c r="B7" s="20"/>
    </row>
    <row r="8" spans="1:2" x14ac:dyDescent="0.25">
      <c r="A8" s="3" t="s">
        <v>60</v>
      </c>
      <c r="B8" s="20"/>
    </row>
    <row r="9" spans="1:2" x14ac:dyDescent="0.25">
      <c r="A9" s="4" t="s">
        <v>101</v>
      </c>
      <c r="B9" s="20"/>
    </row>
    <row r="10" spans="1:2" x14ac:dyDescent="0.25">
      <c r="A10" s="3" t="s">
        <v>61</v>
      </c>
      <c r="B10" s="20"/>
    </row>
    <row r="11" spans="1:2" x14ac:dyDescent="0.25">
      <c r="A11" s="4" t="s">
        <v>101</v>
      </c>
      <c r="B11" s="20"/>
    </row>
    <row r="12" spans="1:2" x14ac:dyDescent="0.25">
      <c r="A12" s="3" t="s">
        <v>62</v>
      </c>
      <c r="B12" s="20"/>
    </row>
    <row r="13" spans="1:2" x14ac:dyDescent="0.25">
      <c r="A13" s="4" t="s">
        <v>101</v>
      </c>
      <c r="B13" s="20"/>
    </row>
    <row r="14" spans="1:2" x14ac:dyDescent="0.25">
      <c r="A14" s="3" t="s">
        <v>63</v>
      </c>
      <c r="B14" s="20"/>
    </row>
    <row r="15" spans="1:2" x14ac:dyDescent="0.25">
      <c r="A15" s="4" t="s">
        <v>101</v>
      </c>
      <c r="B15" s="20"/>
    </row>
    <row r="16" spans="1:2" x14ac:dyDescent="0.25">
      <c r="A16" s="3" t="s">
        <v>64</v>
      </c>
      <c r="B16" s="20"/>
    </row>
    <row r="17" spans="1:2" x14ac:dyDescent="0.25">
      <c r="A17" s="4" t="s">
        <v>101</v>
      </c>
      <c r="B17" s="20"/>
    </row>
    <row r="18" spans="1:2" x14ac:dyDescent="0.25">
      <c r="A18" s="3" t="s">
        <v>65</v>
      </c>
      <c r="B18" s="20"/>
    </row>
    <row r="19" spans="1:2" x14ac:dyDescent="0.25">
      <c r="A19" s="4" t="s">
        <v>101</v>
      </c>
      <c r="B19" s="20"/>
    </row>
    <row r="20" spans="1:2" x14ac:dyDescent="0.25">
      <c r="A20" s="3" t="s">
        <v>66</v>
      </c>
      <c r="B20" s="20"/>
    </row>
    <row r="21" spans="1:2" x14ac:dyDescent="0.25">
      <c r="A21" s="4" t="s">
        <v>101</v>
      </c>
      <c r="B21" s="20"/>
    </row>
    <row r="22" spans="1:2" x14ac:dyDescent="0.25">
      <c r="A22" s="3" t="s">
        <v>67</v>
      </c>
      <c r="B22" s="20"/>
    </row>
    <row r="23" spans="1:2" x14ac:dyDescent="0.25">
      <c r="A23" s="4" t="s">
        <v>101</v>
      </c>
      <c r="B23" s="20"/>
    </row>
    <row r="24" spans="1:2" x14ac:dyDescent="0.25">
      <c r="A24" s="3" t="s">
        <v>68</v>
      </c>
      <c r="B24" s="20"/>
    </row>
    <row r="25" spans="1:2" x14ac:dyDescent="0.25">
      <c r="A25" s="4" t="s">
        <v>101</v>
      </c>
      <c r="B25" s="20"/>
    </row>
    <row r="26" spans="1:2" x14ac:dyDescent="0.25">
      <c r="A26" s="3" t="s">
        <v>71</v>
      </c>
      <c r="B26" s="20"/>
    </row>
    <row r="27" spans="1:2" x14ac:dyDescent="0.25">
      <c r="A27" s="3" t="s">
        <v>72</v>
      </c>
      <c r="B27" s="20"/>
    </row>
    <row r="28" spans="1:2" x14ac:dyDescent="0.25">
      <c r="A28" s="3" t="s">
        <v>73</v>
      </c>
      <c r="B28" s="20"/>
    </row>
    <row r="29" spans="1:2" x14ac:dyDescent="0.25">
      <c r="A29" s="3" t="s">
        <v>74</v>
      </c>
      <c r="B29" s="20"/>
    </row>
    <row r="30" spans="1:2" x14ac:dyDescent="0.25">
      <c r="A30" s="3" t="s">
        <v>75</v>
      </c>
      <c r="B30" s="20"/>
    </row>
    <row r="31" spans="1:2" x14ac:dyDescent="0.25">
      <c r="A31" s="3" t="s">
        <v>76</v>
      </c>
      <c r="B31" s="20"/>
    </row>
    <row r="32" spans="1:2" x14ac:dyDescent="0.25">
      <c r="A32" s="3" t="s">
        <v>77</v>
      </c>
      <c r="B32" s="20"/>
    </row>
    <row r="33" spans="1:2" x14ac:dyDescent="0.25">
      <c r="A33" s="3" t="s">
        <v>78</v>
      </c>
      <c r="B33" s="20"/>
    </row>
    <row r="34" spans="1:2" x14ac:dyDescent="0.25">
      <c r="A34" s="3" t="s">
        <v>79</v>
      </c>
      <c r="B34" s="20"/>
    </row>
    <row r="35" spans="1:2" x14ac:dyDescent="0.25">
      <c r="A35" s="3" t="s">
        <v>80</v>
      </c>
      <c r="B35" s="20"/>
    </row>
    <row r="36" spans="1:2" x14ac:dyDescent="0.25">
      <c r="A36" s="3" t="s">
        <v>81</v>
      </c>
      <c r="B36" s="20"/>
    </row>
  </sheetData>
  <conditionalFormatting pivot="1" sqref="B4:B5 B26">
    <cfRule type="cellIs" dxfId="592" priority="33" operator="between">
      <formula>2</formula>
      <formula>3.2</formula>
    </cfRule>
  </conditionalFormatting>
  <conditionalFormatting pivot="1" sqref="B4:B5 B26">
    <cfRule type="cellIs" dxfId="591" priority="32" operator="greaterThanOrEqual">
      <formula>3.2</formula>
    </cfRule>
  </conditionalFormatting>
  <conditionalFormatting pivot="1" sqref="B4:B5 B26">
    <cfRule type="cellIs" dxfId="590" priority="31" operator="lessThanOrEqual">
      <formula>2</formula>
    </cfRule>
  </conditionalFormatting>
  <conditionalFormatting pivot="1" sqref="B6:B7 B27">
    <cfRule type="cellIs" dxfId="589" priority="30" operator="between">
      <formula>2</formula>
      <formula>3.2</formula>
    </cfRule>
  </conditionalFormatting>
  <conditionalFormatting pivot="1" sqref="B6:B7 B27">
    <cfRule type="cellIs" dxfId="588" priority="29" operator="greaterThanOrEqual">
      <formula>3.2</formula>
    </cfRule>
  </conditionalFormatting>
  <conditionalFormatting pivot="1" sqref="B6:B7 B27">
    <cfRule type="cellIs" dxfId="587" priority="28" operator="lessThanOrEqual">
      <formula>2</formula>
    </cfRule>
  </conditionalFormatting>
  <conditionalFormatting pivot="1" sqref="B8:B9 B28">
    <cfRule type="cellIs" dxfId="586" priority="27" operator="between">
      <formula>2</formula>
      <formula>3.2</formula>
    </cfRule>
  </conditionalFormatting>
  <conditionalFormatting pivot="1" sqref="B8:B9 B28">
    <cfRule type="cellIs" dxfId="585" priority="26" operator="greaterThanOrEqual">
      <formula>3.2</formula>
    </cfRule>
  </conditionalFormatting>
  <conditionalFormatting pivot="1" sqref="B8:B9 B28">
    <cfRule type="cellIs" dxfId="584" priority="25" operator="lessThanOrEqual">
      <formula>2</formula>
    </cfRule>
  </conditionalFormatting>
  <conditionalFormatting pivot="1" sqref="B10:B11 B29">
    <cfRule type="cellIs" dxfId="583" priority="24" operator="between">
      <formula>2</formula>
      <formula>3.2</formula>
    </cfRule>
  </conditionalFormatting>
  <conditionalFormatting pivot="1" sqref="B10:B11 B29">
    <cfRule type="cellIs" dxfId="582" priority="23" operator="greaterThanOrEqual">
      <formula>3.2</formula>
    </cfRule>
  </conditionalFormatting>
  <conditionalFormatting pivot="1" sqref="B10:B11 B29">
    <cfRule type="cellIs" dxfId="581" priority="22" operator="lessThanOrEqual">
      <formula>2</formula>
    </cfRule>
  </conditionalFormatting>
  <conditionalFormatting pivot="1" sqref="B12:B13 B30">
    <cfRule type="cellIs" dxfId="580" priority="21" operator="between">
      <formula>2</formula>
      <formula>3.2</formula>
    </cfRule>
  </conditionalFormatting>
  <conditionalFormatting pivot="1" sqref="B12:B13 B30">
    <cfRule type="cellIs" dxfId="579" priority="20" operator="greaterThanOrEqual">
      <formula>3.2</formula>
    </cfRule>
  </conditionalFormatting>
  <conditionalFormatting pivot="1" sqref="B12:B13 B30">
    <cfRule type="cellIs" dxfId="578" priority="19" operator="lessThanOrEqual">
      <formula>2</formula>
    </cfRule>
  </conditionalFormatting>
  <conditionalFormatting pivot="1" sqref="B14:B15 B31">
    <cfRule type="cellIs" dxfId="577" priority="18" operator="between">
      <formula>2</formula>
      <formula>3.2</formula>
    </cfRule>
  </conditionalFormatting>
  <conditionalFormatting pivot="1" sqref="B14:B15 B31">
    <cfRule type="cellIs" dxfId="576" priority="17" operator="greaterThanOrEqual">
      <formula>3.2</formula>
    </cfRule>
  </conditionalFormatting>
  <conditionalFormatting pivot="1" sqref="B14:B15 B31">
    <cfRule type="cellIs" dxfId="575" priority="16" operator="lessThanOrEqual">
      <formula>2</formula>
    </cfRule>
  </conditionalFormatting>
  <conditionalFormatting pivot="1" sqref="B16:B17 B32">
    <cfRule type="cellIs" dxfId="574" priority="15" operator="between">
      <formula>2</formula>
      <formula>3.2</formula>
    </cfRule>
  </conditionalFormatting>
  <conditionalFormatting pivot="1" sqref="B16:B17 B32">
    <cfRule type="cellIs" dxfId="573" priority="14" operator="greaterThanOrEqual">
      <formula>3.2</formula>
    </cfRule>
  </conditionalFormatting>
  <conditionalFormatting pivot="1" sqref="B16:B17 B32">
    <cfRule type="cellIs" dxfId="572" priority="13" operator="lessThanOrEqual">
      <formula>2</formula>
    </cfRule>
  </conditionalFormatting>
  <conditionalFormatting pivot="1" sqref="B18:B19 B33">
    <cfRule type="cellIs" dxfId="571" priority="12" operator="between">
      <formula>2</formula>
      <formula>3.2</formula>
    </cfRule>
  </conditionalFormatting>
  <conditionalFormatting pivot="1" sqref="B18:B19 B33">
    <cfRule type="cellIs" dxfId="570" priority="11" operator="greaterThanOrEqual">
      <formula>3.2</formula>
    </cfRule>
  </conditionalFormatting>
  <conditionalFormatting pivot="1" sqref="B18:B19 B33">
    <cfRule type="cellIs" dxfId="569" priority="10" operator="lessThanOrEqual">
      <formula>2</formula>
    </cfRule>
  </conditionalFormatting>
  <conditionalFormatting pivot="1" sqref="B20:B21 B34">
    <cfRule type="cellIs" dxfId="568" priority="9" operator="between">
      <formula>2</formula>
      <formula>3.2</formula>
    </cfRule>
  </conditionalFormatting>
  <conditionalFormatting pivot="1" sqref="B20:B21 B34">
    <cfRule type="cellIs" dxfId="567" priority="8" operator="greaterThanOrEqual">
      <formula>3.2</formula>
    </cfRule>
  </conditionalFormatting>
  <conditionalFormatting pivot="1" sqref="B20:B21 B34">
    <cfRule type="cellIs" dxfId="566" priority="7" operator="lessThanOrEqual">
      <formula>2</formula>
    </cfRule>
  </conditionalFormatting>
  <conditionalFormatting pivot="1" sqref="B22:B23 B35">
    <cfRule type="cellIs" dxfId="565" priority="6" operator="between">
      <formula>2</formula>
      <formula>3.2</formula>
    </cfRule>
  </conditionalFormatting>
  <conditionalFormatting pivot="1" sqref="B22:B23 B35">
    <cfRule type="cellIs" dxfId="564" priority="5" operator="greaterThanOrEqual">
      <formula>3.2</formula>
    </cfRule>
  </conditionalFormatting>
  <conditionalFormatting pivot="1" sqref="B22:B23 B35">
    <cfRule type="cellIs" dxfId="563" priority="4" operator="lessThanOrEqual">
      <formula>2</formula>
    </cfRule>
  </conditionalFormatting>
  <conditionalFormatting pivot="1" sqref="B24:B25 B36">
    <cfRule type="cellIs" dxfId="562" priority="3" operator="between">
      <formula>2</formula>
      <formula>3.2</formula>
    </cfRule>
  </conditionalFormatting>
  <conditionalFormatting pivot="1" sqref="B24:B25 B36">
    <cfRule type="cellIs" dxfId="561" priority="2" operator="greaterThanOrEqual">
      <formula>3.2</formula>
    </cfRule>
  </conditionalFormatting>
  <conditionalFormatting pivot="1" sqref="B24:B25 B36">
    <cfRule type="cellIs" dxfId="560" priority="1" operator="lessThanOrEqual">
      <formula>2</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8DDA7-AF71-432C-B7E1-40BCC1B8A719}">
  <dimension ref="A3:B36"/>
  <sheetViews>
    <sheetView workbookViewId="0">
      <selection activeCell="A6" sqref="A6"/>
    </sheetView>
  </sheetViews>
  <sheetFormatPr defaultRowHeight="15" x14ac:dyDescent="0.25"/>
  <cols>
    <col min="1" max="1" width="92.42578125" bestFit="1" customWidth="1"/>
    <col min="2" max="2" width="4" bestFit="1" customWidth="1"/>
    <col min="3" max="11" width="87.28515625" bestFit="1" customWidth="1"/>
    <col min="12" max="12" width="28.5703125" bestFit="1" customWidth="1"/>
    <col min="13" max="13" width="40.85546875" bestFit="1" customWidth="1"/>
    <col min="14" max="14" width="65" bestFit="1" customWidth="1"/>
    <col min="15" max="15" width="52.85546875" bestFit="1" customWidth="1"/>
    <col min="16" max="16" width="46" bestFit="1" customWidth="1"/>
    <col min="17" max="17" width="66" bestFit="1" customWidth="1"/>
    <col min="18" max="18" width="66.7109375" bestFit="1" customWidth="1"/>
    <col min="19" max="19" width="50.140625" bestFit="1" customWidth="1"/>
    <col min="20" max="20" width="70" bestFit="1" customWidth="1"/>
    <col min="21" max="21" width="82.28515625" bestFit="1" customWidth="1"/>
    <col min="22" max="22" width="92.42578125" bestFit="1" customWidth="1"/>
  </cols>
  <sheetData>
    <row r="3" spans="1:2" x14ac:dyDescent="0.25">
      <c r="A3" s="2" t="s">
        <v>83</v>
      </c>
    </row>
    <row r="4" spans="1:2" x14ac:dyDescent="0.25">
      <c r="A4" s="3" t="s">
        <v>58</v>
      </c>
      <c r="B4" s="20"/>
    </row>
    <row r="5" spans="1:2" x14ac:dyDescent="0.25">
      <c r="A5" s="4" t="s">
        <v>101</v>
      </c>
      <c r="B5" s="20"/>
    </row>
    <row r="6" spans="1:2" x14ac:dyDescent="0.25">
      <c r="A6" s="3" t="s">
        <v>59</v>
      </c>
      <c r="B6" s="20"/>
    </row>
    <row r="7" spans="1:2" x14ac:dyDescent="0.25">
      <c r="A7" s="4" t="s">
        <v>101</v>
      </c>
      <c r="B7" s="20"/>
    </row>
    <row r="8" spans="1:2" x14ac:dyDescent="0.25">
      <c r="A8" s="3" t="s">
        <v>60</v>
      </c>
      <c r="B8" s="20"/>
    </row>
    <row r="9" spans="1:2" x14ac:dyDescent="0.25">
      <c r="A9" s="4" t="s">
        <v>101</v>
      </c>
      <c r="B9" s="20"/>
    </row>
    <row r="10" spans="1:2" x14ac:dyDescent="0.25">
      <c r="A10" s="3" t="s">
        <v>61</v>
      </c>
      <c r="B10" s="20"/>
    </row>
    <row r="11" spans="1:2" x14ac:dyDescent="0.25">
      <c r="A11" s="4" t="s">
        <v>101</v>
      </c>
      <c r="B11" s="20"/>
    </row>
    <row r="12" spans="1:2" x14ac:dyDescent="0.25">
      <c r="A12" s="3" t="s">
        <v>62</v>
      </c>
      <c r="B12" s="20"/>
    </row>
    <row r="13" spans="1:2" x14ac:dyDescent="0.25">
      <c r="A13" s="4" t="s">
        <v>101</v>
      </c>
      <c r="B13" s="20"/>
    </row>
    <row r="14" spans="1:2" x14ac:dyDescent="0.25">
      <c r="A14" s="3" t="s">
        <v>63</v>
      </c>
      <c r="B14" s="20"/>
    </row>
    <row r="15" spans="1:2" x14ac:dyDescent="0.25">
      <c r="A15" s="4" t="s">
        <v>101</v>
      </c>
      <c r="B15" s="20"/>
    </row>
    <row r="16" spans="1:2" x14ac:dyDescent="0.25">
      <c r="A16" s="3" t="s">
        <v>64</v>
      </c>
      <c r="B16" s="20"/>
    </row>
    <row r="17" spans="1:2" x14ac:dyDescent="0.25">
      <c r="A17" s="4" t="s">
        <v>101</v>
      </c>
      <c r="B17" s="20"/>
    </row>
    <row r="18" spans="1:2" x14ac:dyDescent="0.25">
      <c r="A18" s="3" t="s">
        <v>65</v>
      </c>
      <c r="B18" s="20"/>
    </row>
    <row r="19" spans="1:2" x14ac:dyDescent="0.25">
      <c r="A19" s="4" t="s">
        <v>101</v>
      </c>
      <c r="B19" s="20"/>
    </row>
    <row r="20" spans="1:2" x14ac:dyDescent="0.25">
      <c r="A20" s="3" t="s">
        <v>66</v>
      </c>
      <c r="B20" s="20"/>
    </row>
    <row r="21" spans="1:2" x14ac:dyDescent="0.25">
      <c r="A21" s="4" t="s">
        <v>101</v>
      </c>
      <c r="B21" s="20"/>
    </row>
    <row r="22" spans="1:2" x14ac:dyDescent="0.25">
      <c r="A22" s="3" t="s">
        <v>67</v>
      </c>
      <c r="B22" s="20"/>
    </row>
    <row r="23" spans="1:2" x14ac:dyDescent="0.25">
      <c r="A23" s="4" t="s">
        <v>101</v>
      </c>
      <c r="B23" s="20"/>
    </row>
    <row r="24" spans="1:2" x14ac:dyDescent="0.25">
      <c r="A24" s="3" t="s">
        <v>68</v>
      </c>
      <c r="B24" s="20"/>
    </row>
    <row r="25" spans="1:2" x14ac:dyDescent="0.25">
      <c r="A25" s="4" t="s">
        <v>101</v>
      </c>
      <c r="B25" s="20"/>
    </row>
    <row r="26" spans="1:2" x14ac:dyDescent="0.25">
      <c r="A26" s="3" t="s">
        <v>71</v>
      </c>
      <c r="B26" s="20"/>
    </row>
    <row r="27" spans="1:2" x14ac:dyDescent="0.25">
      <c r="A27" s="3" t="s">
        <v>72</v>
      </c>
      <c r="B27" s="20"/>
    </row>
    <row r="28" spans="1:2" x14ac:dyDescent="0.25">
      <c r="A28" s="3" t="s">
        <v>73</v>
      </c>
      <c r="B28" s="20"/>
    </row>
    <row r="29" spans="1:2" x14ac:dyDescent="0.25">
      <c r="A29" s="3" t="s">
        <v>74</v>
      </c>
      <c r="B29" s="20"/>
    </row>
    <row r="30" spans="1:2" x14ac:dyDescent="0.25">
      <c r="A30" s="3" t="s">
        <v>75</v>
      </c>
      <c r="B30" s="20"/>
    </row>
    <row r="31" spans="1:2" x14ac:dyDescent="0.25">
      <c r="A31" s="3" t="s">
        <v>76</v>
      </c>
      <c r="B31" s="20"/>
    </row>
    <row r="32" spans="1:2" x14ac:dyDescent="0.25">
      <c r="A32" s="3" t="s">
        <v>77</v>
      </c>
      <c r="B32" s="20"/>
    </row>
    <row r="33" spans="1:2" x14ac:dyDescent="0.25">
      <c r="A33" s="3" t="s">
        <v>78</v>
      </c>
      <c r="B33" s="20"/>
    </row>
    <row r="34" spans="1:2" x14ac:dyDescent="0.25">
      <c r="A34" s="3" t="s">
        <v>79</v>
      </c>
      <c r="B34" s="20"/>
    </row>
    <row r="35" spans="1:2" x14ac:dyDescent="0.25">
      <c r="A35" s="3" t="s">
        <v>80</v>
      </c>
      <c r="B35" s="20"/>
    </row>
    <row r="36" spans="1:2" x14ac:dyDescent="0.25">
      <c r="A36" s="3" t="s">
        <v>81</v>
      </c>
      <c r="B36" s="20"/>
    </row>
  </sheetData>
  <conditionalFormatting pivot="1" sqref="B4:B5 B26">
    <cfRule type="cellIs" dxfId="559" priority="33" operator="between">
      <formula>2</formula>
      <formula>3.2</formula>
    </cfRule>
  </conditionalFormatting>
  <conditionalFormatting pivot="1" sqref="B4:B5 B26">
    <cfRule type="cellIs" dxfId="558" priority="32" operator="greaterThanOrEqual">
      <formula>3.2</formula>
    </cfRule>
  </conditionalFormatting>
  <conditionalFormatting pivot="1" sqref="B4:B5 B26">
    <cfRule type="cellIs" dxfId="557" priority="31" operator="lessThanOrEqual">
      <formula>2</formula>
    </cfRule>
  </conditionalFormatting>
  <conditionalFormatting pivot="1" sqref="B6:B7 B27">
    <cfRule type="cellIs" dxfId="556" priority="30" operator="between">
      <formula>2</formula>
      <formula>3.2</formula>
    </cfRule>
  </conditionalFormatting>
  <conditionalFormatting pivot="1" sqref="B6:B7 B27">
    <cfRule type="cellIs" dxfId="555" priority="29" operator="greaterThanOrEqual">
      <formula>3.2</formula>
    </cfRule>
  </conditionalFormatting>
  <conditionalFormatting pivot="1" sqref="B6:B7 B27">
    <cfRule type="cellIs" dxfId="554" priority="28" operator="lessThanOrEqual">
      <formula>2</formula>
    </cfRule>
  </conditionalFormatting>
  <conditionalFormatting pivot="1" sqref="B8:B9 B28">
    <cfRule type="cellIs" dxfId="553" priority="27" operator="between">
      <formula>2</formula>
      <formula>3.2</formula>
    </cfRule>
  </conditionalFormatting>
  <conditionalFormatting pivot="1" sqref="B8:B9 B28">
    <cfRule type="cellIs" dxfId="552" priority="26" operator="greaterThanOrEqual">
      <formula>3.2</formula>
    </cfRule>
  </conditionalFormatting>
  <conditionalFormatting pivot="1" sqref="B8:B9 B28">
    <cfRule type="cellIs" dxfId="551" priority="25" operator="lessThanOrEqual">
      <formula>2</formula>
    </cfRule>
  </conditionalFormatting>
  <conditionalFormatting pivot="1" sqref="B10:B11 B29">
    <cfRule type="cellIs" dxfId="550" priority="24" operator="between">
      <formula>2</formula>
      <formula>3.2</formula>
    </cfRule>
  </conditionalFormatting>
  <conditionalFormatting pivot="1" sqref="B10:B11 B29">
    <cfRule type="cellIs" dxfId="549" priority="23" operator="greaterThanOrEqual">
      <formula>3.2</formula>
    </cfRule>
  </conditionalFormatting>
  <conditionalFormatting pivot="1" sqref="B10:B11 B29">
    <cfRule type="cellIs" dxfId="548" priority="22" operator="lessThanOrEqual">
      <formula>2</formula>
    </cfRule>
  </conditionalFormatting>
  <conditionalFormatting pivot="1" sqref="B12:B13 B30">
    <cfRule type="cellIs" dxfId="547" priority="21" operator="between">
      <formula>2</formula>
      <formula>3.2</formula>
    </cfRule>
  </conditionalFormatting>
  <conditionalFormatting pivot="1" sqref="B12:B13 B30">
    <cfRule type="cellIs" dxfId="546" priority="20" operator="greaterThanOrEqual">
      <formula>3.2</formula>
    </cfRule>
  </conditionalFormatting>
  <conditionalFormatting pivot="1" sqref="B12:B13 B30">
    <cfRule type="cellIs" dxfId="545" priority="19" operator="lessThanOrEqual">
      <formula>2</formula>
    </cfRule>
  </conditionalFormatting>
  <conditionalFormatting pivot="1" sqref="B14:B15 B31">
    <cfRule type="cellIs" dxfId="544" priority="18" operator="between">
      <formula>2</formula>
      <formula>3.2</formula>
    </cfRule>
  </conditionalFormatting>
  <conditionalFormatting pivot="1" sqref="B14:B15 B31">
    <cfRule type="cellIs" dxfId="543" priority="17" operator="greaterThanOrEqual">
      <formula>3.2</formula>
    </cfRule>
  </conditionalFormatting>
  <conditionalFormatting pivot="1" sqref="B14:B15 B31">
    <cfRule type="cellIs" dxfId="542" priority="16" operator="lessThanOrEqual">
      <formula>2</formula>
    </cfRule>
  </conditionalFormatting>
  <conditionalFormatting pivot="1" sqref="B16:B17 B32">
    <cfRule type="cellIs" dxfId="541" priority="15" operator="between">
      <formula>2</formula>
      <formula>3.2</formula>
    </cfRule>
  </conditionalFormatting>
  <conditionalFormatting pivot="1" sqref="B16:B17 B32">
    <cfRule type="cellIs" dxfId="540" priority="14" operator="greaterThanOrEqual">
      <formula>3.2</formula>
    </cfRule>
  </conditionalFormatting>
  <conditionalFormatting pivot="1" sqref="B16:B17 B32">
    <cfRule type="cellIs" dxfId="539" priority="13" operator="lessThanOrEqual">
      <formula>2</formula>
    </cfRule>
  </conditionalFormatting>
  <conditionalFormatting pivot="1" sqref="B18:B19 B33">
    <cfRule type="cellIs" dxfId="538" priority="12" operator="between">
      <formula>2</formula>
      <formula>3.2</formula>
    </cfRule>
  </conditionalFormatting>
  <conditionalFormatting pivot="1" sqref="B18:B19 B33">
    <cfRule type="cellIs" dxfId="537" priority="11" operator="greaterThanOrEqual">
      <formula>3.2</formula>
    </cfRule>
  </conditionalFormatting>
  <conditionalFormatting pivot="1" sqref="B18:B19 B33">
    <cfRule type="cellIs" dxfId="536" priority="10" operator="lessThanOrEqual">
      <formula>2</formula>
    </cfRule>
  </conditionalFormatting>
  <conditionalFormatting pivot="1" sqref="B20:B21 B34">
    <cfRule type="cellIs" dxfId="535" priority="9" operator="between">
      <formula>2</formula>
      <formula>3.2</formula>
    </cfRule>
  </conditionalFormatting>
  <conditionalFormatting pivot="1" sqref="B20:B21 B34">
    <cfRule type="cellIs" dxfId="534" priority="8" operator="greaterThanOrEqual">
      <formula>3.2</formula>
    </cfRule>
  </conditionalFormatting>
  <conditionalFormatting pivot="1" sqref="B20:B21 B34">
    <cfRule type="cellIs" dxfId="533" priority="7" operator="lessThanOrEqual">
      <formula>2</formula>
    </cfRule>
  </conditionalFormatting>
  <conditionalFormatting pivot="1" sqref="B22:B23 B35">
    <cfRule type="cellIs" dxfId="532" priority="6" operator="between">
      <formula>2</formula>
      <formula>3.2</formula>
    </cfRule>
  </conditionalFormatting>
  <conditionalFormatting pivot="1" sqref="B22:B23 B35">
    <cfRule type="cellIs" dxfId="531" priority="5" operator="greaterThanOrEqual">
      <formula>3.2</formula>
    </cfRule>
  </conditionalFormatting>
  <conditionalFormatting pivot="1" sqref="B22:B23 B35">
    <cfRule type="cellIs" dxfId="530" priority="4" operator="lessThanOrEqual">
      <formula>2</formula>
    </cfRule>
  </conditionalFormatting>
  <conditionalFormatting pivot="1" sqref="B24:B25 B36">
    <cfRule type="cellIs" dxfId="529" priority="3" operator="between">
      <formula>2</formula>
      <formula>3.2</formula>
    </cfRule>
  </conditionalFormatting>
  <conditionalFormatting pivot="1" sqref="B24:B25 B36">
    <cfRule type="cellIs" dxfId="528" priority="2" operator="greaterThanOrEqual">
      <formula>3.2</formula>
    </cfRule>
  </conditionalFormatting>
  <conditionalFormatting pivot="1" sqref="B24:B25 B36">
    <cfRule type="cellIs" dxfId="527" priority="1" operator="lessThanOrEqual">
      <formula>2</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4E6D0-9498-4D66-9D16-F28A282B3749}">
  <dimension ref="A3:B36"/>
  <sheetViews>
    <sheetView workbookViewId="0">
      <selection activeCell="B6" sqref="B6"/>
    </sheetView>
  </sheetViews>
  <sheetFormatPr defaultRowHeight="15" x14ac:dyDescent="0.25"/>
  <cols>
    <col min="1" max="1" width="92.42578125" bestFit="1" customWidth="1"/>
    <col min="2" max="2" width="4" bestFit="1" customWidth="1"/>
    <col min="3" max="22" width="87.28515625" bestFit="1" customWidth="1"/>
    <col min="23" max="23" width="28.5703125" bestFit="1" customWidth="1"/>
    <col min="24" max="24" width="40.85546875" bestFit="1" customWidth="1"/>
    <col min="25" max="25" width="65" bestFit="1" customWidth="1"/>
    <col min="26" max="26" width="52.85546875" bestFit="1" customWidth="1"/>
    <col min="27" max="27" width="46" bestFit="1" customWidth="1"/>
    <col min="28" max="28" width="66" bestFit="1" customWidth="1"/>
    <col min="29" max="29" width="66.7109375" bestFit="1" customWidth="1"/>
    <col min="30" max="30" width="50.140625" bestFit="1" customWidth="1"/>
    <col min="31" max="31" width="70" bestFit="1" customWidth="1"/>
    <col min="32" max="32" width="82.28515625" bestFit="1" customWidth="1"/>
    <col min="33" max="33" width="92.42578125" bestFit="1" customWidth="1"/>
  </cols>
  <sheetData>
    <row r="3" spans="1:2" x14ac:dyDescent="0.25">
      <c r="A3" s="2" t="s">
        <v>83</v>
      </c>
    </row>
    <row r="4" spans="1:2" x14ac:dyDescent="0.25">
      <c r="A4" s="3" t="s">
        <v>58</v>
      </c>
      <c r="B4" s="20"/>
    </row>
    <row r="5" spans="1:2" x14ac:dyDescent="0.25">
      <c r="A5" s="4" t="s">
        <v>101</v>
      </c>
      <c r="B5" s="20"/>
    </row>
    <row r="6" spans="1:2" x14ac:dyDescent="0.25">
      <c r="A6" s="3" t="s">
        <v>59</v>
      </c>
      <c r="B6" s="20"/>
    </row>
    <row r="7" spans="1:2" x14ac:dyDescent="0.25">
      <c r="A7" s="4" t="s">
        <v>101</v>
      </c>
      <c r="B7" s="20"/>
    </row>
    <row r="8" spans="1:2" x14ac:dyDescent="0.25">
      <c r="A8" s="3" t="s">
        <v>60</v>
      </c>
      <c r="B8" s="20"/>
    </row>
    <row r="9" spans="1:2" x14ac:dyDescent="0.25">
      <c r="A9" s="4" t="s">
        <v>101</v>
      </c>
      <c r="B9" s="20"/>
    </row>
    <row r="10" spans="1:2" x14ac:dyDescent="0.25">
      <c r="A10" s="3" t="s">
        <v>61</v>
      </c>
      <c r="B10" s="20"/>
    </row>
    <row r="11" spans="1:2" x14ac:dyDescent="0.25">
      <c r="A11" s="4" t="s">
        <v>101</v>
      </c>
      <c r="B11" s="20"/>
    </row>
    <row r="12" spans="1:2" x14ac:dyDescent="0.25">
      <c r="A12" s="3" t="s">
        <v>62</v>
      </c>
      <c r="B12" s="20"/>
    </row>
    <row r="13" spans="1:2" x14ac:dyDescent="0.25">
      <c r="A13" s="4" t="s">
        <v>101</v>
      </c>
      <c r="B13" s="20"/>
    </row>
    <row r="14" spans="1:2" x14ac:dyDescent="0.25">
      <c r="A14" s="3" t="s">
        <v>63</v>
      </c>
      <c r="B14" s="20"/>
    </row>
    <row r="15" spans="1:2" x14ac:dyDescent="0.25">
      <c r="A15" s="4" t="s">
        <v>101</v>
      </c>
      <c r="B15" s="20"/>
    </row>
    <row r="16" spans="1:2" x14ac:dyDescent="0.25">
      <c r="A16" s="3" t="s">
        <v>64</v>
      </c>
      <c r="B16" s="20"/>
    </row>
    <row r="17" spans="1:2" x14ac:dyDescent="0.25">
      <c r="A17" s="4" t="s">
        <v>101</v>
      </c>
      <c r="B17" s="20"/>
    </row>
    <row r="18" spans="1:2" x14ac:dyDescent="0.25">
      <c r="A18" s="3" t="s">
        <v>65</v>
      </c>
      <c r="B18" s="20"/>
    </row>
    <row r="19" spans="1:2" x14ac:dyDescent="0.25">
      <c r="A19" s="4" t="s">
        <v>101</v>
      </c>
      <c r="B19" s="20"/>
    </row>
    <row r="20" spans="1:2" x14ac:dyDescent="0.25">
      <c r="A20" s="3" t="s">
        <v>66</v>
      </c>
      <c r="B20" s="20"/>
    </row>
    <row r="21" spans="1:2" x14ac:dyDescent="0.25">
      <c r="A21" s="4" t="s">
        <v>101</v>
      </c>
      <c r="B21" s="20"/>
    </row>
    <row r="22" spans="1:2" x14ac:dyDescent="0.25">
      <c r="A22" s="3" t="s">
        <v>67</v>
      </c>
      <c r="B22" s="20"/>
    </row>
    <row r="23" spans="1:2" x14ac:dyDescent="0.25">
      <c r="A23" s="4" t="s">
        <v>101</v>
      </c>
      <c r="B23" s="20"/>
    </row>
    <row r="24" spans="1:2" x14ac:dyDescent="0.25">
      <c r="A24" s="3" t="s">
        <v>68</v>
      </c>
      <c r="B24" s="20"/>
    </row>
    <row r="25" spans="1:2" x14ac:dyDescent="0.25">
      <c r="A25" s="4" t="s">
        <v>101</v>
      </c>
      <c r="B25" s="20"/>
    </row>
    <row r="26" spans="1:2" x14ac:dyDescent="0.25">
      <c r="A26" s="3" t="s">
        <v>71</v>
      </c>
      <c r="B26" s="20"/>
    </row>
    <row r="27" spans="1:2" x14ac:dyDescent="0.25">
      <c r="A27" s="3" t="s">
        <v>72</v>
      </c>
      <c r="B27" s="20"/>
    </row>
    <row r="28" spans="1:2" x14ac:dyDescent="0.25">
      <c r="A28" s="3" t="s">
        <v>73</v>
      </c>
      <c r="B28" s="20"/>
    </row>
    <row r="29" spans="1:2" x14ac:dyDescent="0.25">
      <c r="A29" s="3" t="s">
        <v>74</v>
      </c>
      <c r="B29" s="20"/>
    </row>
    <row r="30" spans="1:2" x14ac:dyDescent="0.25">
      <c r="A30" s="3" t="s">
        <v>75</v>
      </c>
      <c r="B30" s="20"/>
    </row>
    <row r="31" spans="1:2" x14ac:dyDescent="0.25">
      <c r="A31" s="3" t="s">
        <v>76</v>
      </c>
      <c r="B31" s="20"/>
    </row>
    <row r="32" spans="1:2" x14ac:dyDescent="0.25">
      <c r="A32" s="3" t="s">
        <v>77</v>
      </c>
      <c r="B32" s="20"/>
    </row>
    <row r="33" spans="1:2" x14ac:dyDescent="0.25">
      <c r="A33" s="3" t="s">
        <v>78</v>
      </c>
      <c r="B33" s="20"/>
    </row>
    <row r="34" spans="1:2" x14ac:dyDescent="0.25">
      <c r="A34" s="3" t="s">
        <v>79</v>
      </c>
      <c r="B34" s="20"/>
    </row>
    <row r="35" spans="1:2" x14ac:dyDescent="0.25">
      <c r="A35" s="3" t="s">
        <v>80</v>
      </c>
      <c r="B35" s="20"/>
    </row>
    <row r="36" spans="1:2" x14ac:dyDescent="0.25">
      <c r="A36" s="3" t="s">
        <v>81</v>
      </c>
      <c r="B36" s="20"/>
    </row>
  </sheetData>
  <conditionalFormatting pivot="1" sqref="B4:B5 B26">
    <cfRule type="cellIs" dxfId="526" priority="33" operator="between">
      <formula>2</formula>
      <formula>3.2</formula>
    </cfRule>
  </conditionalFormatting>
  <conditionalFormatting pivot="1" sqref="B4:B5 B26">
    <cfRule type="cellIs" dxfId="525" priority="32" operator="greaterThanOrEqual">
      <formula>3.2</formula>
    </cfRule>
  </conditionalFormatting>
  <conditionalFormatting pivot="1" sqref="B4:B5 B26">
    <cfRule type="cellIs" dxfId="524" priority="31" operator="lessThanOrEqual">
      <formula>2</formula>
    </cfRule>
  </conditionalFormatting>
  <conditionalFormatting pivot="1" sqref="B6:B7 B27">
    <cfRule type="cellIs" dxfId="523" priority="30" operator="between">
      <formula>2</formula>
      <formula>3.2</formula>
    </cfRule>
  </conditionalFormatting>
  <conditionalFormatting pivot="1" sqref="B6:B7 B27">
    <cfRule type="cellIs" dxfId="522" priority="29" operator="greaterThanOrEqual">
      <formula>3.2</formula>
    </cfRule>
  </conditionalFormatting>
  <conditionalFormatting pivot="1" sqref="B6:B7 B27">
    <cfRule type="cellIs" dxfId="521" priority="28" operator="lessThanOrEqual">
      <formula>2</formula>
    </cfRule>
  </conditionalFormatting>
  <conditionalFormatting pivot="1" sqref="B8:B9 B28">
    <cfRule type="cellIs" dxfId="520" priority="27" operator="between">
      <formula>2</formula>
      <formula>3.2</formula>
    </cfRule>
  </conditionalFormatting>
  <conditionalFormatting pivot="1" sqref="B8:B9 B28">
    <cfRule type="cellIs" dxfId="519" priority="26" operator="greaterThanOrEqual">
      <formula>3.2</formula>
    </cfRule>
  </conditionalFormatting>
  <conditionalFormatting pivot="1" sqref="B8:B9 B28">
    <cfRule type="cellIs" dxfId="518" priority="25" operator="lessThanOrEqual">
      <formula>2</formula>
    </cfRule>
  </conditionalFormatting>
  <conditionalFormatting pivot="1" sqref="B10:B11 B29">
    <cfRule type="cellIs" dxfId="517" priority="24" operator="between">
      <formula>2</formula>
      <formula>3.2</formula>
    </cfRule>
  </conditionalFormatting>
  <conditionalFormatting pivot="1" sqref="B10:B11 B29">
    <cfRule type="cellIs" dxfId="516" priority="23" operator="greaterThanOrEqual">
      <formula>3.2</formula>
    </cfRule>
  </conditionalFormatting>
  <conditionalFormatting pivot="1" sqref="B10:B11 B29">
    <cfRule type="cellIs" dxfId="515" priority="22" operator="lessThanOrEqual">
      <formula>2</formula>
    </cfRule>
  </conditionalFormatting>
  <conditionalFormatting pivot="1" sqref="B12:B13 B30">
    <cfRule type="cellIs" dxfId="514" priority="21" operator="between">
      <formula>2</formula>
      <formula>3.2</formula>
    </cfRule>
  </conditionalFormatting>
  <conditionalFormatting pivot="1" sqref="B12:B13 B30">
    <cfRule type="cellIs" dxfId="513" priority="20" operator="greaterThanOrEqual">
      <formula>3.2</formula>
    </cfRule>
  </conditionalFormatting>
  <conditionalFormatting pivot="1" sqref="B12:B13 B30">
    <cfRule type="cellIs" dxfId="512" priority="19" operator="lessThanOrEqual">
      <formula>2</formula>
    </cfRule>
  </conditionalFormatting>
  <conditionalFormatting pivot="1" sqref="B14:B15 B31">
    <cfRule type="cellIs" dxfId="511" priority="18" operator="between">
      <formula>2</formula>
      <formula>3.2</formula>
    </cfRule>
  </conditionalFormatting>
  <conditionalFormatting pivot="1" sqref="B14:B15 B31">
    <cfRule type="cellIs" dxfId="510" priority="17" operator="greaterThanOrEqual">
      <formula>3.2</formula>
    </cfRule>
  </conditionalFormatting>
  <conditionalFormatting pivot="1" sqref="B14:B15 B31">
    <cfRule type="cellIs" dxfId="509" priority="16" operator="lessThanOrEqual">
      <formula>2</formula>
    </cfRule>
  </conditionalFormatting>
  <conditionalFormatting pivot="1" sqref="B16:B17 B32">
    <cfRule type="cellIs" dxfId="508" priority="15" operator="between">
      <formula>2</formula>
      <formula>3.2</formula>
    </cfRule>
  </conditionalFormatting>
  <conditionalFormatting pivot="1" sqref="B16:B17 B32">
    <cfRule type="cellIs" dxfId="507" priority="14" operator="greaterThanOrEqual">
      <formula>3.2</formula>
    </cfRule>
  </conditionalFormatting>
  <conditionalFormatting pivot="1" sqref="B16:B17 B32">
    <cfRule type="cellIs" dxfId="506" priority="13" operator="lessThanOrEqual">
      <formula>2</formula>
    </cfRule>
  </conditionalFormatting>
  <conditionalFormatting pivot="1" sqref="B18:B19 B33">
    <cfRule type="cellIs" dxfId="505" priority="12" operator="between">
      <formula>2</formula>
      <formula>3.2</formula>
    </cfRule>
  </conditionalFormatting>
  <conditionalFormatting pivot="1" sqref="B18:B19 B33">
    <cfRule type="cellIs" dxfId="504" priority="11" operator="greaterThanOrEqual">
      <formula>3.2</formula>
    </cfRule>
  </conditionalFormatting>
  <conditionalFormatting pivot="1" sqref="B18:B19 B33">
    <cfRule type="cellIs" dxfId="503" priority="10" operator="lessThanOrEqual">
      <formula>2</formula>
    </cfRule>
  </conditionalFormatting>
  <conditionalFormatting pivot="1" sqref="B20:B21 B34">
    <cfRule type="cellIs" dxfId="502" priority="9" operator="between">
      <formula>2</formula>
      <formula>3.2</formula>
    </cfRule>
  </conditionalFormatting>
  <conditionalFormatting pivot="1" sqref="B20:B21 B34">
    <cfRule type="cellIs" dxfId="501" priority="8" operator="greaterThanOrEqual">
      <formula>3.2</formula>
    </cfRule>
  </conditionalFormatting>
  <conditionalFormatting pivot="1" sqref="B20:B21 B34">
    <cfRule type="cellIs" dxfId="500" priority="7" operator="lessThanOrEqual">
      <formula>2</formula>
    </cfRule>
  </conditionalFormatting>
  <conditionalFormatting pivot="1" sqref="B22:B23 B35">
    <cfRule type="cellIs" dxfId="499" priority="6" operator="between">
      <formula>2</formula>
      <formula>3.2</formula>
    </cfRule>
  </conditionalFormatting>
  <conditionalFormatting pivot="1" sqref="B22:B23 B35">
    <cfRule type="cellIs" dxfId="498" priority="5" operator="greaterThanOrEqual">
      <formula>3.2</formula>
    </cfRule>
  </conditionalFormatting>
  <conditionalFormatting pivot="1" sqref="B22:B23 B35">
    <cfRule type="cellIs" dxfId="497" priority="4" operator="lessThanOrEqual">
      <formula>2</formula>
    </cfRule>
  </conditionalFormatting>
  <conditionalFormatting pivot="1" sqref="B24:B25 B36">
    <cfRule type="cellIs" dxfId="496" priority="3" operator="between">
      <formula>2</formula>
      <formula>3.2</formula>
    </cfRule>
  </conditionalFormatting>
  <conditionalFormatting pivot="1" sqref="B24:B25 B36">
    <cfRule type="cellIs" dxfId="495" priority="2" operator="greaterThanOrEqual">
      <formula>3.2</formula>
    </cfRule>
  </conditionalFormatting>
  <conditionalFormatting pivot="1" sqref="B24:B25 B36">
    <cfRule type="cellIs" dxfId="494" priority="1" operator="lessThanOrEqual">
      <formula>2</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80D5E-2F1A-4698-BC38-8A5310186C40}">
  <dimension ref="A3:B36"/>
  <sheetViews>
    <sheetView workbookViewId="0">
      <selection activeCell="A3" sqref="A3"/>
    </sheetView>
  </sheetViews>
  <sheetFormatPr defaultRowHeight="15" x14ac:dyDescent="0.25"/>
  <cols>
    <col min="1" max="1" width="92.42578125" bestFit="1" customWidth="1"/>
    <col min="2" max="2" width="4" bestFit="1" customWidth="1"/>
    <col min="3" max="22" width="87.28515625" bestFit="1" customWidth="1"/>
    <col min="23" max="23" width="28.5703125" bestFit="1" customWidth="1"/>
    <col min="24" max="24" width="40.85546875" bestFit="1" customWidth="1"/>
    <col min="25" max="25" width="65" bestFit="1" customWidth="1"/>
    <col min="26" max="26" width="52.85546875" bestFit="1" customWidth="1"/>
    <col min="27" max="27" width="46" bestFit="1" customWidth="1"/>
    <col min="28" max="28" width="66" bestFit="1" customWidth="1"/>
    <col min="29" max="29" width="66.7109375" bestFit="1" customWidth="1"/>
    <col min="30" max="30" width="50.140625" bestFit="1" customWidth="1"/>
    <col min="31" max="31" width="70" bestFit="1" customWidth="1"/>
    <col min="32" max="32" width="82.28515625" bestFit="1" customWidth="1"/>
    <col min="33" max="33" width="92.42578125" bestFit="1" customWidth="1"/>
  </cols>
  <sheetData>
    <row r="3" spans="1:2" x14ac:dyDescent="0.25">
      <c r="A3" s="2" t="s">
        <v>83</v>
      </c>
    </row>
    <row r="4" spans="1:2" x14ac:dyDescent="0.25">
      <c r="A4" s="3" t="s">
        <v>58</v>
      </c>
      <c r="B4" s="20"/>
    </row>
    <row r="5" spans="1:2" x14ac:dyDescent="0.25">
      <c r="A5" s="4" t="s">
        <v>101</v>
      </c>
      <c r="B5" s="20"/>
    </row>
    <row r="6" spans="1:2" x14ac:dyDescent="0.25">
      <c r="A6" s="3" t="s">
        <v>59</v>
      </c>
      <c r="B6" s="20"/>
    </row>
    <row r="7" spans="1:2" x14ac:dyDescent="0.25">
      <c r="A7" s="4" t="s">
        <v>101</v>
      </c>
      <c r="B7" s="20"/>
    </row>
    <row r="8" spans="1:2" x14ac:dyDescent="0.25">
      <c r="A8" s="3" t="s">
        <v>60</v>
      </c>
      <c r="B8" s="20"/>
    </row>
    <row r="9" spans="1:2" x14ac:dyDescent="0.25">
      <c r="A9" s="4" t="s">
        <v>101</v>
      </c>
      <c r="B9" s="20"/>
    </row>
    <row r="10" spans="1:2" x14ac:dyDescent="0.25">
      <c r="A10" s="3" t="s">
        <v>61</v>
      </c>
      <c r="B10" s="20"/>
    </row>
    <row r="11" spans="1:2" x14ac:dyDescent="0.25">
      <c r="A11" s="4" t="s">
        <v>101</v>
      </c>
      <c r="B11" s="20"/>
    </row>
    <row r="12" spans="1:2" x14ac:dyDescent="0.25">
      <c r="A12" s="3" t="s">
        <v>62</v>
      </c>
      <c r="B12" s="20"/>
    </row>
    <row r="13" spans="1:2" x14ac:dyDescent="0.25">
      <c r="A13" s="4" t="s">
        <v>101</v>
      </c>
      <c r="B13" s="20"/>
    </row>
    <row r="14" spans="1:2" x14ac:dyDescent="0.25">
      <c r="A14" s="3" t="s">
        <v>63</v>
      </c>
      <c r="B14" s="20"/>
    </row>
    <row r="15" spans="1:2" x14ac:dyDescent="0.25">
      <c r="A15" s="4" t="s">
        <v>101</v>
      </c>
      <c r="B15" s="20"/>
    </row>
    <row r="16" spans="1:2" x14ac:dyDescent="0.25">
      <c r="A16" s="3" t="s">
        <v>64</v>
      </c>
      <c r="B16" s="20"/>
    </row>
    <row r="17" spans="1:2" x14ac:dyDescent="0.25">
      <c r="A17" s="4" t="s">
        <v>101</v>
      </c>
      <c r="B17" s="20"/>
    </row>
    <row r="18" spans="1:2" x14ac:dyDescent="0.25">
      <c r="A18" s="3" t="s">
        <v>65</v>
      </c>
      <c r="B18" s="20"/>
    </row>
    <row r="19" spans="1:2" x14ac:dyDescent="0.25">
      <c r="A19" s="4" t="s">
        <v>101</v>
      </c>
      <c r="B19" s="20"/>
    </row>
    <row r="20" spans="1:2" x14ac:dyDescent="0.25">
      <c r="A20" s="3" t="s">
        <v>66</v>
      </c>
      <c r="B20" s="20"/>
    </row>
    <row r="21" spans="1:2" x14ac:dyDescent="0.25">
      <c r="A21" s="4" t="s">
        <v>101</v>
      </c>
      <c r="B21" s="20"/>
    </row>
    <row r="22" spans="1:2" x14ac:dyDescent="0.25">
      <c r="A22" s="3" t="s">
        <v>67</v>
      </c>
      <c r="B22" s="20"/>
    </row>
    <row r="23" spans="1:2" x14ac:dyDescent="0.25">
      <c r="A23" s="4" t="s">
        <v>101</v>
      </c>
      <c r="B23" s="20"/>
    </row>
    <row r="24" spans="1:2" x14ac:dyDescent="0.25">
      <c r="A24" s="3" t="s">
        <v>68</v>
      </c>
      <c r="B24" s="20"/>
    </row>
    <row r="25" spans="1:2" x14ac:dyDescent="0.25">
      <c r="A25" s="4" t="s">
        <v>101</v>
      </c>
      <c r="B25" s="20"/>
    </row>
    <row r="26" spans="1:2" x14ac:dyDescent="0.25">
      <c r="A26" s="3" t="s">
        <v>71</v>
      </c>
      <c r="B26" s="20"/>
    </row>
    <row r="27" spans="1:2" x14ac:dyDescent="0.25">
      <c r="A27" s="3" t="s">
        <v>72</v>
      </c>
      <c r="B27" s="20"/>
    </row>
    <row r="28" spans="1:2" x14ac:dyDescent="0.25">
      <c r="A28" s="3" t="s">
        <v>73</v>
      </c>
      <c r="B28" s="20"/>
    </row>
    <row r="29" spans="1:2" x14ac:dyDescent="0.25">
      <c r="A29" s="3" t="s">
        <v>74</v>
      </c>
      <c r="B29" s="20"/>
    </row>
    <row r="30" spans="1:2" x14ac:dyDescent="0.25">
      <c r="A30" s="3" t="s">
        <v>75</v>
      </c>
      <c r="B30" s="20"/>
    </row>
    <row r="31" spans="1:2" x14ac:dyDescent="0.25">
      <c r="A31" s="3" t="s">
        <v>76</v>
      </c>
      <c r="B31" s="20"/>
    </row>
    <row r="32" spans="1:2" x14ac:dyDescent="0.25">
      <c r="A32" s="3" t="s">
        <v>77</v>
      </c>
      <c r="B32" s="20"/>
    </row>
    <row r="33" spans="1:2" x14ac:dyDescent="0.25">
      <c r="A33" s="3" t="s">
        <v>78</v>
      </c>
      <c r="B33" s="20"/>
    </row>
    <row r="34" spans="1:2" x14ac:dyDescent="0.25">
      <c r="A34" s="3" t="s">
        <v>79</v>
      </c>
      <c r="B34" s="20"/>
    </row>
    <row r="35" spans="1:2" x14ac:dyDescent="0.25">
      <c r="A35" s="3" t="s">
        <v>80</v>
      </c>
      <c r="B35" s="20"/>
    </row>
    <row r="36" spans="1:2" x14ac:dyDescent="0.25">
      <c r="A36" s="3" t="s">
        <v>81</v>
      </c>
      <c r="B36" s="20"/>
    </row>
  </sheetData>
  <conditionalFormatting pivot="1" sqref="B4:B5 B26">
    <cfRule type="cellIs" dxfId="493" priority="33" operator="between">
      <formula>2</formula>
      <formula>3.2</formula>
    </cfRule>
  </conditionalFormatting>
  <conditionalFormatting pivot="1" sqref="B4:B5 B26">
    <cfRule type="cellIs" dxfId="492" priority="32" operator="greaterThanOrEqual">
      <formula>3.2</formula>
    </cfRule>
  </conditionalFormatting>
  <conditionalFormatting pivot="1" sqref="B4:B5 B26">
    <cfRule type="cellIs" dxfId="491" priority="31" operator="lessThanOrEqual">
      <formula>2</formula>
    </cfRule>
  </conditionalFormatting>
  <conditionalFormatting pivot="1" sqref="B6:B7 B27">
    <cfRule type="cellIs" dxfId="490" priority="30" operator="between">
      <formula>2</formula>
      <formula>3.2</formula>
    </cfRule>
  </conditionalFormatting>
  <conditionalFormatting pivot="1" sqref="B6:B7 B27">
    <cfRule type="cellIs" dxfId="489" priority="29" operator="greaterThanOrEqual">
      <formula>3.2</formula>
    </cfRule>
  </conditionalFormatting>
  <conditionalFormatting pivot="1" sqref="B6:B7 B27">
    <cfRule type="cellIs" dxfId="488" priority="28" operator="lessThanOrEqual">
      <formula>2</formula>
    </cfRule>
  </conditionalFormatting>
  <conditionalFormatting pivot="1" sqref="B8:B9 B28">
    <cfRule type="cellIs" dxfId="487" priority="27" operator="between">
      <formula>2</formula>
      <formula>3.2</formula>
    </cfRule>
  </conditionalFormatting>
  <conditionalFormatting pivot="1" sqref="B8:B9 B28">
    <cfRule type="cellIs" dxfId="486" priority="26" operator="greaterThanOrEqual">
      <formula>3.2</formula>
    </cfRule>
  </conditionalFormatting>
  <conditionalFormatting pivot="1" sqref="B8:B9 B28">
    <cfRule type="cellIs" dxfId="485" priority="25" operator="lessThanOrEqual">
      <formula>2</formula>
    </cfRule>
  </conditionalFormatting>
  <conditionalFormatting pivot="1" sqref="B10:B11 B29">
    <cfRule type="cellIs" dxfId="484" priority="24" operator="between">
      <formula>2</formula>
      <formula>3.2</formula>
    </cfRule>
  </conditionalFormatting>
  <conditionalFormatting pivot="1" sqref="B10:B11 B29">
    <cfRule type="cellIs" dxfId="483" priority="23" operator="greaterThanOrEqual">
      <formula>3.2</formula>
    </cfRule>
  </conditionalFormatting>
  <conditionalFormatting pivot="1" sqref="B10:B11 B29">
    <cfRule type="cellIs" dxfId="482" priority="22" operator="lessThanOrEqual">
      <formula>2</formula>
    </cfRule>
  </conditionalFormatting>
  <conditionalFormatting pivot="1" sqref="B12:B13 B30">
    <cfRule type="cellIs" dxfId="481" priority="21" operator="between">
      <formula>2</formula>
      <formula>3.2</formula>
    </cfRule>
  </conditionalFormatting>
  <conditionalFormatting pivot="1" sqref="B12:B13 B30">
    <cfRule type="cellIs" dxfId="480" priority="20" operator="greaterThanOrEqual">
      <formula>3.2</formula>
    </cfRule>
  </conditionalFormatting>
  <conditionalFormatting pivot="1" sqref="B12:B13 B30">
    <cfRule type="cellIs" dxfId="479" priority="19" operator="lessThanOrEqual">
      <formula>2</formula>
    </cfRule>
  </conditionalFormatting>
  <conditionalFormatting pivot="1" sqref="B14:B15 B31">
    <cfRule type="cellIs" dxfId="478" priority="18" operator="between">
      <formula>2</formula>
      <formula>3.2</formula>
    </cfRule>
  </conditionalFormatting>
  <conditionalFormatting pivot="1" sqref="B14:B15 B31">
    <cfRule type="cellIs" dxfId="477" priority="17" operator="greaterThanOrEqual">
      <formula>3.2</formula>
    </cfRule>
  </conditionalFormatting>
  <conditionalFormatting pivot="1" sqref="B14:B15 B31">
    <cfRule type="cellIs" dxfId="476" priority="16" operator="lessThanOrEqual">
      <formula>2</formula>
    </cfRule>
  </conditionalFormatting>
  <conditionalFormatting pivot="1" sqref="B16:B17 B32">
    <cfRule type="cellIs" dxfId="475" priority="15" operator="between">
      <formula>2</formula>
      <formula>3.2</formula>
    </cfRule>
  </conditionalFormatting>
  <conditionalFormatting pivot="1" sqref="B16:B17 B32">
    <cfRule type="cellIs" dxfId="474" priority="14" operator="greaterThanOrEqual">
      <formula>3.2</formula>
    </cfRule>
  </conditionalFormatting>
  <conditionalFormatting pivot="1" sqref="B16:B17 B32">
    <cfRule type="cellIs" dxfId="473" priority="13" operator="lessThanOrEqual">
      <formula>2</formula>
    </cfRule>
  </conditionalFormatting>
  <conditionalFormatting pivot="1" sqref="B18:B19 B33">
    <cfRule type="cellIs" dxfId="472" priority="12" operator="between">
      <formula>2</formula>
      <formula>3.2</formula>
    </cfRule>
  </conditionalFormatting>
  <conditionalFormatting pivot="1" sqref="B18:B19 B33">
    <cfRule type="cellIs" dxfId="471" priority="11" operator="greaterThanOrEqual">
      <formula>3.2</formula>
    </cfRule>
  </conditionalFormatting>
  <conditionalFormatting pivot="1" sqref="B18:B19 B33">
    <cfRule type="cellIs" dxfId="470" priority="10" operator="lessThanOrEqual">
      <formula>2</formula>
    </cfRule>
  </conditionalFormatting>
  <conditionalFormatting pivot="1" sqref="B20:B21 B34">
    <cfRule type="cellIs" dxfId="469" priority="9" operator="between">
      <formula>2</formula>
      <formula>3.2</formula>
    </cfRule>
  </conditionalFormatting>
  <conditionalFormatting pivot="1" sqref="B20:B21 B34">
    <cfRule type="cellIs" dxfId="468" priority="8" operator="greaterThanOrEqual">
      <formula>3.2</formula>
    </cfRule>
  </conditionalFormatting>
  <conditionalFormatting pivot="1" sqref="B20:B21 B34">
    <cfRule type="cellIs" dxfId="467" priority="7" operator="lessThanOrEqual">
      <formula>2</formula>
    </cfRule>
  </conditionalFormatting>
  <conditionalFormatting pivot="1" sqref="B22:B23 B35">
    <cfRule type="cellIs" dxfId="466" priority="6" operator="between">
      <formula>2</formula>
      <formula>3.2</formula>
    </cfRule>
  </conditionalFormatting>
  <conditionalFormatting pivot="1" sqref="B22:B23 B35">
    <cfRule type="cellIs" dxfId="465" priority="5" operator="greaterThanOrEqual">
      <formula>3.2</formula>
    </cfRule>
  </conditionalFormatting>
  <conditionalFormatting pivot="1" sqref="B22:B23 B35">
    <cfRule type="cellIs" dxfId="464" priority="4" operator="lessThanOrEqual">
      <formula>2</formula>
    </cfRule>
  </conditionalFormatting>
  <conditionalFormatting pivot="1" sqref="B24:B25 B36">
    <cfRule type="cellIs" dxfId="463" priority="3" operator="between">
      <formula>2</formula>
      <formula>3.2</formula>
    </cfRule>
  </conditionalFormatting>
  <conditionalFormatting pivot="1" sqref="B24:B25 B36">
    <cfRule type="cellIs" dxfId="462" priority="2" operator="greaterThanOrEqual">
      <formula>3.2</formula>
    </cfRule>
  </conditionalFormatting>
  <conditionalFormatting pivot="1" sqref="B24:B25 B36">
    <cfRule type="cellIs" dxfId="461" priority="1" operator="lessThanOrEqual">
      <formula>2</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370E2-30A2-42FD-9C7A-99BFFBD586FE}">
  <dimension ref="A3:B36"/>
  <sheetViews>
    <sheetView workbookViewId="0">
      <selection activeCell="A4" sqref="A4:B4 A6:B6 W6"/>
    </sheetView>
  </sheetViews>
  <sheetFormatPr defaultRowHeight="15" x14ac:dyDescent="0.25"/>
  <cols>
    <col min="1" max="1" width="92.42578125" bestFit="1" customWidth="1"/>
    <col min="2" max="2" width="4" bestFit="1" customWidth="1"/>
    <col min="3" max="22" width="87.28515625" bestFit="1" customWidth="1"/>
    <col min="23" max="23" width="28.5703125" bestFit="1" customWidth="1"/>
    <col min="24" max="24" width="40.85546875" bestFit="1" customWidth="1"/>
    <col min="25" max="25" width="65" bestFit="1" customWidth="1"/>
    <col min="26" max="26" width="52.85546875" bestFit="1" customWidth="1"/>
    <col min="27" max="27" width="46" bestFit="1" customWidth="1"/>
    <col min="28" max="28" width="66" bestFit="1" customWidth="1"/>
    <col min="29" max="29" width="66.7109375" bestFit="1" customWidth="1"/>
    <col min="30" max="30" width="50.140625" bestFit="1" customWidth="1"/>
    <col min="31" max="31" width="70" bestFit="1" customWidth="1"/>
    <col min="32" max="32" width="82.28515625" bestFit="1" customWidth="1"/>
    <col min="33" max="33" width="92.42578125" bestFit="1" customWidth="1"/>
  </cols>
  <sheetData>
    <row r="3" spans="1:2" x14ac:dyDescent="0.25">
      <c r="A3" s="2" t="s">
        <v>83</v>
      </c>
    </row>
    <row r="4" spans="1:2" x14ac:dyDescent="0.25">
      <c r="A4" s="3" t="s">
        <v>58</v>
      </c>
      <c r="B4" s="20"/>
    </row>
    <row r="5" spans="1:2" x14ac:dyDescent="0.25">
      <c r="A5" s="4" t="s">
        <v>101</v>
      </c>
      <c r="B5" s="20"/>
    </row>
    <row r="6" spans="1:2" x14ac:dyDescent="0.25">
      <c r="A6" s="3" t="s">
        <v>59</v>
      </c>
      <c r="B6" s="20"/>
    </row>
    <row r="7" spans="1:2" x14ac:dyDescent="0.25">
      <c r="A7" s="4" t="s">
        <v>101</v>
      </c>
      <c r="B7" s="20"/>
    </row>
    <row r="8" spans="1:2" x14ac:dyDescent="0.25">
      <c r="A8" s="3" t="s">
        <v>60</v>
      </c>
      <c r="B8" s="20"/>
    </row>
    <row r="9" spans="1:2" x14ac:dyDescent="0.25">
      <c r="A9" s="4" t="s">
        <v>101</v>
      </c>
      <c r="B9" s="20"/>
    </row>
    <row r="10" spans="1:2" x14ac:dyDescent="0.25">
      <c r="A10" s="3" t="s">
        <v>61</v>
      </c>
      <c r="B10" s="20"/>
    </row>
    <row r="11" spans="1:2" x14ac:dyDescent="0.25">
      <c r="A11" s="4" t="s">
        <v>101</v>
      </c>
      <c r="B11" s="20"/>
    </row>
    <row r="12" spans="1:2" x14ac:dyDescent="0.25">
      <c r="A12" s="3" t="s">
        <v>62</v>
      </c>
      <c r="B12" s="20"/>
    </row>
    <row r="13" spans="1:2" x14ac:dyDescent="0.25">
      <c r="A13" s="4" t="s">
        <v>101</v>
      </c>
      <c r="B13" s="20"/>
    </row>
    <row r="14" spans="1:2" x14ac:dyDescent="0.25">
      <c r="A14" s="3" t="s">
        <v>63</v>
      </c>
      <c r="B14" s="20"/>
    </row>
    <row r="15" spans="1:2" x14ac:dyDescent="0.25">
      <c r="A15" s="4" t="s">
        <v>101</v>
      </c>
      <c r="B15" s="20"/>
    </row>
    <row r="16" spans="1:2" x14ac:dyDescent="0.25">
      <c r="A16" s="3" t="s">
        <v>64</v>
      </c>
      <c r="B16" s="20"/>
    </row>
    <row r="17" spans="1:2" x14ac:dyDescent="0.25">
      <c r="A17" s="4" t="s">
        <v>101</v>
      </c>
      <c r="B17" s="20"/>
    </row>
    <row r="18" spans="1:2" x14ac:dyDescent="0.25">
      <c r="A18" s="3" t="s">
        <v>65</v>
      </c>
      <c r="B18" s="20"/>
    </row>
    <row r="19" spans="1:2" x14ac:dyDescent="0.25">
      <c r="A19" s="4" t="s">
        <v>101</v>
      </c>
      <c r="B19" s="20"/>
    </row>
    <row r="20" spans="1:2" x14ac:dyDescent="0.25">
      <c r="A20" s="3" t="s">
        <v>66</v>
      </c>
      <c r="B20" s="20"/>
    </row>
    <row r="21" spans="1:2" x14ac:dyDescent="0.25">
      <c r="A21" s="4" t="s">
        <v>101</v>
      </c>
      <c r="B21" s="20"/>
    </row>
    <row r="22" spans="1:2" x14ac:dyDescent="0.25">
      <c r="A22" s="3" t="s">
        <v>67</v>
      </c>
      <c r="B22" s="20"/>
    </row>
    <row r="23" spans="1:2" x14ac:dyDescent="0.25">
      <c r="A23" s="4" t="s">
        <v>101</v>
      </c>
      <c r="B23" s="20"/>
    </row>
    <row r="24" spans="1:2" x14ac:dyDescent="0.25">
      <c r="A24" s="3" t="s">
        <v>68</v>
      </c>
      <c r="B24" s="20"/>
    </row>
    <row r="25" spans="1:2" x14ac:dyDescent="0.25">
      <c r="A25" s="4" t="s">
        <v>101</v>
      </c>
      <c r="B25" s="20"/>
    </row>
    <row r="26" spans="1:2" x14ac:dyDescent="0.25">
      <c r="A26" s="3" t="s">
        <v>71</v>
      </c>
      <c r="B26" s="20"/>
    </row>
    <row r="27" spans="1:2" x14ac:dyDescent="0.25">
      <c r="A27" s="3" t="s">
        <v>72</v>
      </c>
      <c r="B27" s="20"/>
    </row>
    <row r="28" spans="1:2" x14ac:dyDescent="0.25">
      <c r="A28" s="3" t="s">
        <v>73</v>
      </c>
      <c r="B28" s="20"/>
    </row>
    <row r="29" spans="1:2" x14ac:dyDescent="0.25">
      <c r="A29" s="3" t="s">
        <v>74</v>
      </c>
      <c r="B29" s="20"/>
    </row>
    <row r="30" spans="1:2" x14ac:dyDescent="0.25">
      <c r="A30" s="3" t="s">
        <v>75</v>
      </c>
      <c r="B30" s="20"/>
    </row>
    <row r="31" spans="1:2" x14ac:dyDescent="0.25">
      <c r="A31" s="3" t="s">
        <v>76</v>
      </c>
      <c r="B31" s="20"/>
    </row>
    <row r="32" spans="1:2" x14ac:dyDescent="0.25">
      <c r="A32" s="3" t="s">
        <v>77</v>
      </c>
      <c r="B32" s="20"/>
    </row>
    <row r="33" spans="1:2" x14ac:dyDescent="0.25">
      <c r="A33" s="3" t="s">
        <v>78</v>
      </c>
      <c r="B33" s="20"/>
    </row>
    <row r="34" spans="1:2" x14ac:dyDescent="0.25">
      <c r="A34" s="3" t="s">
        <v>79</v>
      </c>
      <c r="B34" s="20"/>
    </row>
    <row r="35" spans="1:2" x14ac:dyDescent="0.25">
      <c r="A35" s="3" t="s">
        <v>80</v>
      </c>
      <c r="B35" s="20"/>
    </row>
    <row r="36" spans="1:2" x14ac:dyDescent="0.25">
      <c r="A36" s="3" t="s">
        <v>81</v>
      </c>
      <c r="B36" s="20"/>
    </row>
  </sheetData>
  <conditionalFormatting pivot="1" sqref="B4:B5 B26">
    <cfRule type="cellIs" dxfId="460" priority="33" operator="between">
      <formula>2</formula>
      <formula>3.2</formula>
    </cfRule>
  </conditionalFormatting>
  <conditionalFormatting pivot="1" sqref="B4:B5 B26">
    <cfRule type="cellIs" dxfId="459" priority="32" operator="greaterThanOrEqual">
      <formula>3.2</formula>
    </cfRule>
  </conditionalFormatting>
  <conditionalFormatting pivot="1" sqref="B4:B5 B26">
    <cfRule type="cellIs" dxfId="458" priority="31" operator="lessThanOrEqual">
      <formula>2</formula>
    </cfRule>
  </conditionalFormatting>
  <conditionalFormatting pivot="1" sqref="B6:B7 B27">
    <cfRule type="cellIs" dxfId="457" priority="30" operator="between">
      <formula>2</formula>
      <formula>3.2</formula>
    </cfRule>
  </conditionalFormatting>
  <conditionalFormatting pivot="1" sqref="B6:B7 B27">
    <cfRule type="cellIs" dxfId="456" priority="29" operator="greaterThanOrEqual">
      <formula>3.2</formula>
    </cfRule>
  </conditionalFormatting>
  <conditionalFormatting pivot="1" sqref="B6:B7 B27">
    <cfRule type="cellIs" dxfId="455" priority="28" operator="lessThanOrEqual">
      <formula>2</formula>
    </cfRule>
  </conditionalFormatting>
  <conditionalFormatting pivot="1" sqref="B8:B9 B28">
    <cfRule type="cellIs" dxfId="454" priority="27" operator="between">
      <formula>2</formula>
      <formula>3.2</formula>
    </cfRule>
  </conditionalFormatting>
  <conditionalFormatting pivot="1" sqref="B8:B9 B28">
    <cfRule type="cellIs" dxfId="453" priority="26" operator="greaterThanOrEqual">
      <formula>3.2</formula>
    </cfRule>
  </conditionalFormatting>
  <conditionalFormatting pivot="1" sqref="B8:B9 B28">
    <cfRule type="cellIs" dxfId="452" priority="25" operator="lessThanOrEqual">
      <formula>2</formula>
    </cfRule>
  </conditionalFormatting>
  <conditionalFormatting pivot="1" sqref="B10:B11 B29">
    <cfRule type="cellIs" dxfId="451" priority="24" operator="between">
      <formula>2</formula>
      <formula>3.2</formula>
    </cfRule>
  </conditionalFormatting>
  <conditionalFormatting pivot="1" sqref="B10:B11 B29">
    <cfRule type="cellIs" dxfId="450" priority="23" operator="greaterThanOrEqual">
      <formula>3.2</formula>
    </cfRule>
  </conditionalFormatting>
  <conditionalFormatting pivot="1" sqref="B10:B11 B29">
    <cfRule type="cellIs" dxfId="449" priority="22" operator="lessThanOrEqual">
      <formula>2</formula>
    </cfRule>
  </conditionalFormatting>
  <conditionalFormatting pivot="1" sqref="B12:B13 B30">
    <cfRule type="cellIs" dxfId="448" priority="21" operator="between">
      <formula>2</formula>
      <formula>3.2</formula>
    </cfRule>
  </conditionalFormatting>
  <conditionalFormatting pivot="1" sqref="B12:B13 B30">
    <cfRule type="cellIs" dxfId="447" priority="20" operator="greaterThanOrEqual">
      <formula>3.2</formula>
    </cfRule>
  </conditionalFormatting>
  <conditionalFormatting pivot="1" sqref="B12:B13 B30">
    <cfRule type="cellIs" dxfId="446" priority="19" operator="lessThanOrEqual">
      <formula>2</formula>
    </cfRule>
  </conditionalFormatting>
  <conditionalFormatting pivot="1" sqref="B14:B15 B31">
    <cfRule type="cellIs" dxfId="445" priority="18" operator="between">
      <formula>2</formula>
      <formula>3.2</formula>
    </cfRule>
  </conditionalFormatting>
  <conditionalFormatting pivot="1" sqref="B14:B15 B31">
    <cfRule type="cellIs" dxfId="444" priority="17" operator="greaterThanOrEqual">
      <formula>3.2</formula>
    </cfRule>
  </conditionalFormatting>
  <conditionalFormatting pivot="1" sqref="B14:B15 B31">
    <cfRule type="cellIs" dxfId="443" priority="16" operator="lessThanOrEqual">
      <formula>2</formula>
    </cfRule>
  </conditionalFormatting>
  <conditionalFormatting pivot="1" sqref="B16:B17 B32">
    <cfRule type="cellIs" dxfId="442" priority="15" operator="between">
      <formula>2</formula>
      <formula>3.2</formula>
    </cfRule>
  </conditionalFormatting>
  <conditionalFormatting pivot="1" sqref="B16:B17 B32">
    <cfRule type="cellIs" dxfId="441" priority="14" operator="greaterThanOrEqual">
      <formula>3.2</formula>
    </cfRule>
  </conditionalFormatting>
  <conditionalFormatting pivot="1" sqref="B16:B17 B32">
    <cfRule type="cellIs" dxfId="440" priority="13" operator="lessThanOrEqual">
      <formula>2</formula>
    </cfRule>
  </conditionalFormatting>
  <conditionalFormatting pivot="1" sqref="B18:B19 B33">
    <cfRule type="cellIs" dxfId="439" priority="12" operator="between">
      <formula>2</formula>
      <formula>3.2</formula>
    </cfRule>
  </conditionalFormatting>
  <conditionalFormatting pivot="1" sqref="B18:B19 B33">
    <cfRule type="cellIs" dxfId="438" priority="11" operator="greaterThanOrEqual">
      <formula>3.2</formula>
    </cfRule>
  </conditionalFormatting>
  <conditionalFormatting pivot="1" sqref="B18:B19 B33">
    <cfRule type="cellIs" dxfId="437" priority="10" operator="lessThanOrEqual">
      <formula>2</formula>
    </cfRule>
  </conditionalFormatting>
  <conditionalFormatting pivot="1" sqref="B20:B21 B34">
    <cfRule type="cellIs" dxfId="436" priority="9" operator="between">
      <formula>2</formula>
      <formula>3.2</formula>
    </cfRule>
  </conditionalFormatting>
  <conditionalFormatting pivot="1" sqref="B20:B21 B34">
    <cfRule type="cellIs" dxfId="435" priority="8" operator="greaterThanOrEqual">
      <formula>3.2</formula>
    </cfRule>
  </conditionalFormatting>
  <conditionalFormatting pivot="1" sqref="B20:B21 B34">
    <cfRule type="cellIs" dxfId="434" priority="7" operator="lessThanOrEqual">
      <formula>2</formula>
    </cfRule>
  </conditionalFormatting>
  <conditionalFormatting pivot="1" sqref="B22:B23 B35">
    <cfRule type="cellIs" dxfId="433" priority="6" operator="between">
      <formula>2</formula>
      <formula>3.2</formula>
    </cfRule>
  </conditionalFormatting>
  <conditionalFormatting pivot="1" sqref="B22:B23 B35">
    <cfRule type="cellIs" dxfId="432" priority="5" operator="greaterThanOrEqual">
      <formula>3.2</formula>
    </cfRule>
  </conditionalFormatting>
  <conditionalFormatting pivot="1" sqref="B22:B23 B35">
    <cfRule type="cellIs" dxfId="431" priority="4" operator="lessThanOrEqual">
      <formula>2</formula>
    </cfRule>
  </conditionalFormatting>
  <conditionalFormatting pivot="1" sqref="B24:B25 B36">
    <cfRule type="cellIs" dxfId="430" priority="3" operator="between">
      <formula>2</formula>
      <formula>3.2</formula>
    </cfRule>
  </conditionalFormatting>
  <conditionalFormatting pivot="1" sqref="B24:B25 B36">
    <cfRule type="cellIs" dxfId="429" priority="2" operator="greaterThanOrEqual">
      <formula>3.2</formula>
    </cfRule>
  </conditionalFormatting>
  <conditionalFormatting pivot="1" sqref="B24:B25 B36">
    <cfRule type="cellIs" dxfId="428" priority="1" operator="lessThanOrEqual">
      <formula>2</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4D4EB-B992-4A95-A4A8-03C38D399499}">
  <dimension ref="A3:B14"/>
  <sheetViews>
    <sheetView workbookViewId="0">
      <selection activeCell="D4" sqref="D4"/>
    </sheetView>
  </sheetViews>
  <sheetFormatPr defaultRowHeight="15" x14ac:dyDescent="0.25"/>
  <cols>
    <col min="1" max="1" width="87.28515625" bestFit="1" customWidth="1"/>
    <col min="2" max="2" width="4" bestFit="1" customWidth="1"/>
  </cols>
  <sheetData>
    <row r="3" spans="1:2" x14ac:dyDescent="0.25">
      <c r="A3" s="2" t="s">
        <v>82</v>
      </c>
    </row>
    <row r="4" spans="1:2" x14ac:dyDescent="0.25">
      <c r="A4" s="3" t="s">
        <v>58</v>
      </c>
      <c r="B4" s="20"/>
    </row>
    <row r="5" spans="1:2" x14ac:dyDescent="0.25">
      <c r="A5" s="3" t="s">
        <v>59</v>
      </c>
      <c r="B5" s="20"/>
    </row>
    <row r="6" spans="1:2" x14ac:dyDescent="0.25">
      <c r="A6" s="3" t="s">
        <v>60</v>
      </c>
      <c r="B6" s="20"/>
    </row>
    <row r="7" spans="1:2" x14ac:dyDescent="0.25">
      <c r="A7" s="3" t="s">
        <v>61</v>
      </c>
      <c r="B7" s="20"/>
    </row>
    <row r="8" spans="1:2" x14ac:dyDescent="0.25">
      <c r="A8" s="3" t="s">
        <v>62</v>
      </c>
      <c r="B8" s="20"/>
    </row>
    <row r="9" spans="1:2" x14ac:dyDescent="0.25">
      <c r="A9" s="3" t="s">
        <v>63</v>
      </c>
      <c r="B9" s="20"/>
    </row>
    <row r="10" spans="1:2" x14ac:dyDescent="0.25">
      <c r="A10" s="3" t="s">
        <v>64</v>
      </c>
      <c r="B10" s="20"/>
    </row>
    <row r="11" spans="1:2" x14ac:dyDescent="0.25">
      <c r="A11" s="3" t="s">
        <v>65</v>
      </c>
      <c r="B11" s="20"/>
    </row>
    <row r="12" spans="1:2" x14ac:dyDescent="0.25">
      <c r="A12" s="3" t="s">
        <v>66</v>
      </c>
      <c r="B12" s="20"/>
    </row>
    <row r="13" spans="1:2" x14ac:dyDescent="0.25">
      <c r="A13" s="3" t="s">
        <v>67</v>
      </c>
      <c r="B13" s="20"/>
    </row>
    <row r="14" spans="1:2" x14ac:dyDescent="0.25">
      <c r="A14" s="3" t="s">
        <v>68</v>
      </c>
      <c r="B14" s="20"/>
    </row>
  </sheetData>
  <conditionalFormatting pivot="1" sqref="B4">
    <cfRule type="cellIs" dxfId="427" priority="33" operator="between">
      <formula>2</formula>
      <formula>3.2</formula>
    </cfRule>
  </conditionalFormatting>
  <conditionalFormatting pivot="1" sqref="B4">
    <cfRule type="cellIs" dxfId="426" priority="32" operator="greaterThanOrEqual">
      <formula>3.2</formula>
    </cfRule>
  </conditionalFormatting>
  <conditionalFormatting pivot="1" sqref="B4">
    <cfRule type="cellIs" dxfId="425" priority="31" operator="lessThanOrEqual">
      <formula>2</formula>
    </cfRule>
  </conditionalFormatting>
  <conditionalFormatting pivot="1" sqref="B5">
    <cfRule type="cellIs" dxfId="424" priority="30" operator="between">
      <formula>2</formula>
      <formula>3.2</formula>
    </cfRule>
  </conditionalFormatting>
  <conditionalFormatting pivot="1" sqref="B5">
    <cfRule type="cellIs" dxfId="423" priority="29" operator="greaterThanOrEqual">
      <formula>3.2</formula>
    </cfRule>
  </conditionalFormatting>
  <conditionalFormatting pivot="1" sqref="B5">
    <cfRule type="cellIs" dxfId="422" priority="28" operator="lessThanOrEqual">
      <formula>2</formula>
    </cfRule>
  </conditionalFormatting>
  <conditionalFormatting pivot="1" sqref="B6">
    <cfRule type="cellIs" dxfId="421" priority="27" operator="between">
      <formula>2</formula>
      <formula>3.2</formula>
    </cfRule>
  </conditionalFormatting>
  <conditionalFormatting pivot="1" sqref="B6">
    <cfRule type="cellIs" dxfId="420" priority="26" operator="greaterThanOrEqual">
      <formula>3.2</formula>
    </cfRule>
  </conditionalFormatting>
  <conditionalFormatting pivot="1" sqref="B6">
    <cfRule type="cellIs" dxfId="419" priority="25" operator="lessThanOrEqual">
      <formula>2</formula>
    </cfRule>
  </conditionalFormatting>
  <conditionalFormatting pivot="1" sqref="B7">
    <cfRule type="cellIs" dxfId="418" priority="24" operator="between">
      <formula>2</formula>
      <formula>3.2</formula>
    </cfRule>
  </conditionalFormatting>
  <conditionalFormatting pivot="1" sqref="B7">
    <cfRule type="cellIs" dxfId="417" priority="23" operator="greaterThanOrEqual">
      <formula>3.2</formula>
    </cfRule>
  </conditionalFormatting>
  <conditionalFormatting pivot="1" sqref="B7">
    <cfRule type="cellIs" dxfId="416" priority="22" operator="lessThanOrEqual">
      <formula>2</formula>
    </cfRule>
  </conditionalFormatting>
  <conditionalFormatting pivot="1" sqref="B8">
    <cfRule type="cellIs" dxfId="415" priority="21" operator="between">
      <formula>2</formula>
      <formula>3.2</formula>
    </cfRule>
  </conditionalFormatting>
  <conditionalFormatting pivot="1" sqref="B8">
    <cfRule type="cellIs" dxfId="414" priority="20" operator="greaterThanOrEqual">
      <formula>3.2</formula>
    </cfRule>
  </conditionalFormatting>
  <conditionalFormatting pivot="1" sqref="B8">
    <cfRule type="cellIs" dxfId="413" priority="19" operator="lessThanOrEqual">
      <formula>2</formula>
    </cfRule>
  </conditionalFormatting>
  <conditionalFormatting pivot="1" sqref="B9">
    <cfRule type="cellIs" dxfId="412" priority="18" operator="between">
      <formula>2</formula>
      <formula>3.2</formula>
    </cfRule>
  </conditionalFormatting>
  <conditionalFormatting pivot="1" sqref="B9">
    <cfRule type="cellIs" dxfId="411" priority="17" operator="greaterThanOrEqual">
      <formula>3.2</formula>
    </cfRule>
  </conditionalFormatting>
  <conditionalFormatting pivot="1" sqref="B9">
    <cfRule type="cellIs" dxfId="410" priority="16" operator="lessThanOrEqual">
      <formula>2</formula>
    </cfRule>
  </conditionalFormatting>
  <conditionalFormatting pivot="1" sqref="B10">
    <cfRule type="cellIs" dxfId="409" priority="15" operator="between">
      <formula>2</formula>
      <formula>3.2</formula>
    </cfRule>
  </conditionalFormatting>
  <conditionalFormatting pivot="1" sqref="B10">
    <cfRule type="cellIs" dxfId="408" priority="14" operator="greaterThanOrEqual">
      <formula>3.2</formula>
    </cfRule>
  </conditionalFormatting>
  <conditionalFormatting pivot="1" sqref="B10">
    <cfRule type="cellIs" dxfId="407" priority="13" operator="lessThanOrEqual">
      <formula>2</formula>
    </cfRule>
  </conditionalFormatting>
  <conditionalFormatting pivot="1" sqref="B11">
    <cfRule type="cellIs" dxfId="406" priority="12" operator="between">
      <formula>2</formula>
      <formula>3.2</formula>
    </cfRule>
  </conditionalFormatting>
  <conditionalFormatting pivot="1" sqref="B11">
    <cfRule type="cellIs" dxfId="405" priority="11" operator="greaterThanOrEqual">
      <formula>3.2</formula>
    </cfRule>
  </conditionalFormatting>
  <conditionalFormatting pivot="1" sqref="B11">
    <cfRule type="cellIs" dxfId="404" priority="10" operator="lessThanOrEqual">
      <formula>2</formula>
    </cfRule>
  </conditionalFormatting>
  <conditionalFormatting pivot="1" sqref="B12">
    <cfRule type="cellIs" dxfId="403" priority="9" operator="between">
      <formula>2</formula>
      <formula>3.2</formula>
    </cfRule>
  </conditionalFormatting>
  <conditionalFormatting pivot="1" sqref="B12">
    <cfRule type="cellIs" dxfId="402" priority="8" operator="greaterThanOrEqual">
      <formula>3.2</formula>
    </cfRule>
  </conditionalFormatting>
  <conditionalFormatting pivot="1" sqref="B12">
    <cfRule type="cellIs" dxfId="401" priority="7" operator="lessThanOrEqual">
      <formula>2</formula>
    </cfRule>
  </conditionalFormatting>
  <conditionalFormatting pivot="1" sqref="B13">
    <cfRule type="cellIs" dxfId="400" priority="6" operator="between">
      <formula>2</formula>
      <formula>3.2</formula>
    </cfRule>
  </conditionalFormatting>
  <conditionalFormatting pivot="1" sqref="B13">
    <cfRule type="cellIs" dxfId="399" priority="5" operator="greaterThanOrEqual">
      <formula>3.2</formula>
    </cfRule>
  </conditionalFormatting>
  <conditionalFormatting pivot="1" sqref="B13">
    <cfRule type="cellIs" dxfId="398" priority="4" operator="lessThanOrEqual">
      <formula>2</formula>
    </cfRule>
  </conditionalFormatting>
  <conditionalFormatting pivot="1" sqref="B14">
    <cfRule type="cellIs" dxfId="397" priority="3" operator="between">
      <formula>2</formula>
      <formula>3.2</formula>
    </cfRule>
  </conditionalFormatting>
  <conditionalFormatting pivot="1" sqref="B14">
    <cfRule type="cellIs" dxfId="396" priority="2" operator="greaterThanOrEqual">
      <formula>3.2</formula>
    </cfRule>
  </conditionalFormatting>
  <conditionalFormatting pivot="1" sqref="B14">
    <cfRule type="cellIs" dxfId="395" priority="1" operator="lessThanOrEqual">
      <formula>2</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88028-C7EE-44C8-890C-5A6E0F1BF70E}">
  <dimension ref="A1:B34"/>
  <sheetViews>
    <sheetView workbookViewId="0">
      <selection activeCell="H2" sqref="H2"/>
    </sheetView>
  </sheetViews>
  <sheetFormatPr defaultRowHeight="15" x14ac:dyDescent="0.25"/>
  <cols>
    <col min="1" max="1" width="92.42578125" bestFit="1" customWidth="1"/>
    <col min="2" max="2" width="4" bestFit="1" customWidth="1"/>
    <col min="3" max="11" width="87.28515625" bestFit="1" customWidth="1"/>
    <col min="12" max="12" width="28.5703125" bestFit="1" customWidth="1"/>
    <col min="13" max="13" width="40.85546875" bestFit="1" customWidth="1"/>
    <col min="14" max="14" width="65" bestFit="1" customWidth="1"/>
    <col min="15" max="15" width="52.85546875" bestFit="1" customWidth="1"/>
    <col min="16" max="16" width="46" bestFit="1" customWidth="1"/>
    <col min="17" max="17" width="66" bestFit="1" customWidth="1"/>
    <col min="18" max="18" width="66.7109375" bestFit="1" customWidth="1"/>
    <col min="19" max="19" width="50.140625" bestFit="1" customWidth="1"/>
    <col min="20" max="20" width="70" bestFit="1" customWidth="1"/>
    <col min="21" max="21" width="82.28515625" bestFit="1" customWidth="1"/>
    <col min="22" max="22" width="92.42578125" bestFit="1" customWidth="1"/>
  </cols>
  <sheetData>
    <row r="1" spans="1:2" x14ac:dyDescent="0.25">
      <c r="A1" s="2" t="s">
        <v>83</v>
      </c>
    </row>
    <row r="2" spans="1:2" x14ac:dyDescent="0.25">
      <c r="A2" s="3" t="s">
        <v>58</v>
      </c>
      <c r="B2" s="20"/>
    </row>
    <row r="3" spans="1:2" x14ac:dyDescent="0.25">
      <c r="A3" s="4" t="s">
        <v>101</v>
      </c>
      <c r="B3" s="20"/>
    </row>
    <row r="4" spans="1:2" x14ac:dyDescent="0.25">
      <c r="A4" s="3" t="s">
        <v>59</v>
      </c>
      <c r="B4" s="20"/>
    </row>
    <row r="5" spans="1:2" x14ac:dyDescent="0.25">
      <c r="A5" s="4" t="s">
        <v>101</v>
      </c>
      <c r="B5" s="20"/>
    </row>
    <row r="6" spans="1:2" x14ac:dyDescent="0.25">
      <c r="A6" s="3" t="s">
        <v>60</v>
      </c>
      <c r="B6" s="20"/>
    </row>
    <row r="7" spans="1:2" x14ac:dyDescent="0.25">
      <c r="A7" s="4" t="s">
        <v>101</v>
      </c>
      <c r="B7" s="20"/>
    </row>
    <row r="8" spans="1:2" x14ac:dyDescent="0.25">
      <c r="A8" s="3" t="s">
        <v>61</v>
      </c>
      <c r="B8" s="20"/>
    </row>
    <row r="9" spans="1:2" x14ac:dyDescent="0.25">
      <c r="A9" s="4" t="s">
        <v>101</v>
      </c>
      <c r="B9" s="20"/>
    </row>
    <row r="10" spans="1:2" x14ac:dyDescent="0.25">
      <c r="A10" s="3" t="s">
        <v>62</v>
      </c>
      <c r="B10" s="20"/>
    </row>
    <row r="11" spans="1:2" x14ac:dyDescent="0.25">
      <c r="A11" s="4" t="s">
        <v>101</v>
      </c>
      <c r="B11" s="20"/>
    </row>
    <row r="12" spans="1:2" x14ac:dyDescent="0.25">
      <c r="A12" s="3" t="s">
        <v>63</v>
      </c>
      <c r="B12" s="20"/>
    </row>
    <row r="13" spans="1:2" x14ac:dyDescent="0.25">
      <c r="A13" s="4" t="s">
        <v>101</v>
      </c>
      <c r="B13" s="20"/>
    </row>
    <row r="14" spans="1:2" x14ac:dyDescent="0.25">
      <c r="A14" s="3" t="s">
        <v>64</v>
      </c>
      <c r="B14" s="20"/>
    </row>
    <row r="15" spans="1:2" x14ac:dyDescent="0.25">
      <c r="A15" s="4" t="s">
        <v>101</v>
      </c>
      <c r="B15" s="20"/>
    </row>
    <row r="16" spans="1:2" x14ac:dyDescent="0.25">
      <c r="A16" s="3" t="s">
        <v>65</v>
      </c>
      <c r="B16" s="20"/>
    </row>
    <row r="17" spans="1:2" x14ac:dyDescent="0.25">
      <c r="A17" s="4" t="s">
        <v>101</v>
      </c>
      <c r="B17" s="20"/>
    </row>
    <row r="18" spans="1:2" x14ac:dyDescent="0.25">
      <c r="A18" s="3" t="s">
        <v>66</v>
      </c>
      <c r="B18" s="20"/>
    </row>
    <row r="19" spans="1:2" x14ac:dyDescent="0.25">
      <c r="A19" s="4" t="s">
        <v>101</v>
      </c>
      <c r="B19" s="20"/>
    </row>
    <row r="20" spans="1:2" x14ac:dyDescent="0.25">
      <c r="A20" s="3" t="s">
        <v>67</v>
      </c>
      <c r="B20" s="20"/>
    </row>
    <row r="21" spans="1:2" x14ac:dyDescent="0.25">
      <c r="A21" s="4" t="s">
        <v>101</v>
      </c>
      <c r="B21" s="20"/>
    </row>
    <row r="22" spans="1:2" x14ac:dyDescent="0.25">
      <c r="A22" s="3" t="s">
        <v>68</v>
      </c>
      <c r="B22" s="20"/>
    </row>
    <row r="23" spans="1:2" x14ac:dyDescent="0.25">
      <c r="A23" s="4" t="s">
        <v>101</v>
      </c>
      <c r="B23" s="20"/>
    </row>
    <row r="24" spans="1:2" x14ac:dyDescent="0.25">
      <c r="A24" s="3" t="s">
        <v>71</v>
      </c>
      <c r="B24" s="20"/>
    </row>
    <row r="25" spans="1:2" x14ac:dyDescent="0.25">
      <c r="A25" s="3" t="s">
        <v>72</v>
      </c>
      <c r="B25" s="20"/>
    </row>
    <row r="26" spans="1:2" x14ac:dyDescent="0.25">
      <c r="A26" s="3" t="s">
        <v>73</v>
      </c>
      <c r="B26" s="20"/>
    </row>
    <row r="27" spans="1:2" x14ac:dyDescent="0.25">
      <c r="A27" s="3" t="s">
        <v>74</v>
      </c>
      <c r="B27" s="20"/>
    </row>
    <row r="28" spans="1:2" x14ac:dyDescent="0.25">
      <c r="A28" s="3" t="s">
        <v>75</v>
      </c>
      <c r="B28" s="20"/>
    </row>
    <row r="29" spans="1:2" x14ac:dyDescent="0.25">
      <c r="A29" s="3" t="s">
        <v>76</v>
      </c>
      <c r="B29" s="20"/>
    </row>
    <row r="30" spans="1:2" x14ac:dyDescent="0.25">
      <c r="A30" s="3" t="s">
        <v>77</v>
      </c>
      <c r="B30" s="20"/>
    </row>
    <row r="31" spans="1:2" x14ac:dyDescent="0.25">
      <c r="A31" s="3" t="s">
        <v>78</v>
      </c>
      <c r="B31" s="20"/>
    </row>
    <row r="32" spans="1:2" x14ac:dyDescent="0.25">
      <c r="A32" s="3" t="s">
        <v>79</v>
      </c>
      <c r="B32" s="20"/>
    </row>
    <row r="33" spans="1:2" x14ac:dyDescent="0.25">
      <c r="A33" s="3" t="s">
        <v>80</v>
      </c>
      <c r="B33" s="20"/>
    </row>
    <row r="34" spans="1:2" x14ac:dyDescent="0.25">
      <c r="A34" s="3" t="s">
        <v>81</v>
      </c>
      <c r="B34" s="20"/>
    </row>
  </sheetData>
  <conditionalFormatting pivot="1" sqref="B2:B3 B24">
    <cfRule type="cellIs" dxfId="394" priority="33" operator="between">
      <formula>2</formula>
      <formula>3.2</formula>
    </cfRule>
  </conditionalFormatting>
  <conditionalFormatting pivot="1" sqref="B2:B3 B24">
    <cfRule type="cellIs" dxfId="393" priority="32" operator="greaterThanOrEqual">
      <formula>3.2</formula>
    </cfRule>
  </conditionalFormatting>
  <conditionalFormatting pivot="1" sqref="B2:B3 B24">
    <cfRule type="cellIs" dxfId="392" priority="31" operator="lessThanOrEqual">
      <formula>2</formula>
    </cfRule>
  </conditionalFormatting>
  <conditionalFormatting pivot="1" sqref="B4:B5 B25">
    <cfRule type="cellIs" dxfId="391" priority="30" operator="between">
      <formula>2</formula>
      <formula>3.2</formula>
    </cfRule>
  </conditionalFormatting>
  <conditionalFormatting pivot="1" sqref="B4:B5 B25">
    <cfRule type="cellIs" dxfId="390" priority="29" operator="greaterThanOrEqual">
      <formula>3.2</formula>
    </cfRule>
  </conditionalFormatting>
  <conditionalFormatting pivot="1" sqref="B4:B5 B25">
    <cfRule type="cellIs" dxfId="389" priority="28" operator="lessThanOrEqual">
      <formula>2</formula>
    </cfRule>
  </conditionalFormatting>
  <conditionalFormatting pivot="1" sqref="B6:B7 B26">
    <cfRule type="cellIs" dxfId="388" priority="27" operator="between">
      <formula>2</formula>
      <formula>3.2</formula>
    </cfRule>
  </conditionalFormatting>
  <conditionalFormatting pivot="1" sqref="B6:B7 B26">
    <cfRule type="cellIs" dxfId="387" priority="26" operator="greaterThanOrEqual">
      <formula>3.2</formula>
    </cfRule>
  </conditionalFormatting>
  <conditionalFormatting pivot="1" sqref="B6:B7 B26">
    <cfRule type="cellIs" dxfId="386" priority="25" operator="lessThanOrEqual">
      <formula>2</formula>
    </cfRule>
  </conditionalFormatting>
  <conditionalFormatting pivot="1" sqref="B8:B9 B27">
    <cfRule type="cellIs" dxfId="385" priority="24" operator="between">
      <formula>2</formula>
      <formula>3.2</formula>
    </cfRule>
  </conditionalFormatting>
  <conditionalFormatting pivot="1" sqref="B8:B9 B27">
    <cfRule type="cellIs" dxfId="384" priority="23" operator="greaterThanOrEqual">
      <formula>3.2</formula>
    </cfRule>
  </conditionalFormatting>
  <conditionalFormatting pivot="1" sqref="B8:B9 B27">
    <cfRule type="cellIs" dxfId="383" priority="22" operator="lessThanOrEqual">
      <formula>2</formula>
    </cfRule>
  </conditionalFormatting>
  <conditionalFormatting pivot="1" sqref="B10:B11 B28">
    <cfRule type="cellIs" dxfId="382" priority="21" operator="between">
      <formula>2</formula>
      <formula>3.2</formula>
    </cfRule>
  </conditionalFormatting>
  <conditionalFormatting pivot="1" sqref="B10:B11 B28">
    <cfRule type="cellIs" dxfId="381" priority="20" operator="greaterThanOrEqual">
      <formula>3.2</formula>
    </cfRule>
  </conditionalFormatting>
  <conditionalFormatting pivot="1" sqref="B10:B11 B28">
    <cfRule type="cellIs" dxfId="380" priority="19" operator="lessThanOrEqual">
      <formula>2</formula>
    </cfRule>
  </conditionalFormatting>
  <conditionalFormatting pivot="1" sqref="B12:B13 B29">
    <cfRule type="cellIs" dxfId="379" priority="18" operator="between">
      <formula>2</formula>
      <formula>3.2</formula>
    </cfRule>
  </conditionalFormatting>
  <conditionalFormatting pivot="1" sqref="B12:B13 B29">
    <cfRule type="cellIs" dxfId="378" priority="17" operator="greaterThanOrEqual">
      <formula>3.2</formula>
    </cfRule>
  </conditionalFormatting>
  <conditionalFormatting pivot="1" sqref="B12:B13 B29">
    <cfRule type="cellIs" dxfId="377" priority="16" operator="lessThanOrEqual">
      <formula>2</formula>
    </cfRule>
  </conditionalFormatting>
  <conditionalFormatting pivot="1" sqref="B14:B15 B30">
    <cfRule type="cellIs" dxfId="376" priority="15" operator="between">
      <formula>2</formula>
      <formula>3.2</formula>
    </cfRule>
  </conditionalFormatting>
  <conditionalFormatting pivot="1" sqref="B14:B15 B30">
    <cfRule type="cellIs" dxfId="375" priority="14" operator="greaterThanOrEqual">
      <formula>3.2</formula>
    </cfRule>
  </conditionalFormatting>
  <conditionalFormatting pivot="1" sqref="B14:B15 B30">
    <cfRule type="cellIs" dxfId="374" priority="13" operator="lessThanOrEqual">
      <formula>2</formula>
    </cfRule>
  </conditionalFormatting>
  <conditionalFormatting pivot="1" sqref="B16:B17 B31">
    <cfRule type="cellIs" dxfId="373" priority="12" operator="between">
      <formula>2</formula>
      <formula>3.2</formula>
    </cfRule>
  </conditionalFormatting>
  <conditionalFormatting pivot="1" sqref="B16:B17 B31">
    <cfRule type="cellIs" dxfId="372" priority="11" operator="greaterThanOrEqual">
      <formula>3.2</formula>
    </cfRule>
  </conditionalFormatting>
  <conditionalFormatting pivot="1" sqref="B16:B17 B31">
    <cfRule type="cellIs" dxfId="371" priority="10" operator="lessThanOrEqual">
      <formula>2</formula>
    </cfRule>
  </conditionalFormatting>
  <conditionalFormatting pivot="1" sqref="B18:B19 B32">
    <cfRule type="cellIs" dxfId="370" priority="9" operator="between">
      <formula>2</formula>
      <formula>3.2</formula>
    </cfRule>
  </conditionalFormatting>
  <conditionalFormatting pivot="1" sqref="B18:B19 B32">
    <cfRule type="cellIs" dxfId="369" priority="8" operator="greaterThanOrEqual">
      <formula>3.2</formula>
    </cfRule>
  </conditionalFormatting>
  <conditionalFormatting pivot="1" sqref="B18:B19 B32">
    <cfRule type="cellIs" dxfId="368" priority="7" operator="lessThanOrEqual">
      <formula>2</formula>
    </cfRule>
  </conditionalFormatting>
  <conditionalFormatting pivot="1" sqref="B20:B21 B33">
    <cfRule type="cellIs" dxfId="367" priority="6" operator="between">
      <formula>2</formula>
      <formula>3.2</formula>
    </cfRule>
  </conditionalFormatting>
  <conditionalFormatting pivot="1" sqref="B20:B21 B33">
    <cfRule type="cellIs" dxfId="366" priority="5" operator="greaterThanOrEqual">
      <formula>3.2</formula>
    </cfRule>
  </conditionalFormatting>
  <conditionalFormatting pivot="1" sqref="B20:B21 B33">
    <cfRule type="cellIs" dxfId="365" priority="4" operator="lessThanOrEqual">
      <formula>2</formula>
    </cfRule>
  </conditionalFormatting>
  <conditionalFormatting pivot="1" sqref="B22:B23 B34">
    <cfRule type="cellIs" dxfId="364" priority="3" operator="between">
      <formula>2</formula>
      <formula>3.2</formula>
    </cfRule>
  </conditionalFormatting>
  <conditionalFormatting pivot="1" sqref="B22:B23 B34">
    <cfRule type="cellIs" dxfId="363" priority="2" operator="greaterThanOrEqual">
      <formula>3.2</formula>
    </cfRule>
  </conditionalFormatting>
  <conditionalFormatting pivot="1" sqref="B22:B23 B34">
    <cfRule type="cellIs" dxfId="362" priority="1" operator="lessThanOrEqual">
      <formula>2</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18D14-EF20-4EB3-A0CF-272F5FED7CD6}">
  <dimension ref="A3:B36"/>
  <sheetViews>
    <sheetView workbookViewId="0">
      <selection activeCell="B4" sqref="B4"/>
    </sheetView>
  </sheetViews>
  <sheetFormatPr defaultRowHeight="15" x14ac:dyDescent="0.25"/>
  <cols>
    <col min="1" max="1" width="92.42578125" bestFit="1" customWidth="1"/>
    <col min="2" max="2" width="4" bestFit="1" customWidth="1"/>
    <col min="3" max="11" width="87.28515625" bestFit="1" customWidth="1"/>
    <col min="12" max="12" width="28.5703125" bestFit="1" customWidth="1"/>
    <col min="13" max="13" width="40.85546875" bestFit="1" customWidth="1"/>
    <col min="14" max="14" width="65" bestFit="1" customWidth="1"/>
    <col min="15" max="15" width="52.85546875" bestFit="1" customWidth="1"/>
    <col min="16" max="16" width="46" bestFit="1" customWidth="1"/>
    <col min="17" max="17" width="66" bestFit="1" customWidth="1"/>
    <col min="18" max="18" width="66.7109375" bestFit="1" customWidth="1"/>
    <col min="19" max="19" width="50.140625" bestFit="1" customWidth="1"/>
    <col min="20" max="20" width="70" bestFit="1" customWidth="1"/>
    <col min="21" max="21" width="82.28515625" bestFit="1" customWidth="1"/>
    <col min="22" max="22" width="92.42578125" bestFit="1" customWidth="1"/>
  </cols>
  <sheetData>
    <row r="3" spans="1:2" x14ac:dyDescent="0.25">
      <c r="A3" s="2" t="s">
        <v>83</v>
      </c>
    </row>
    <row r="4" spans="1:2" x14ac:dyDescent="0.25">
      <c r="A4" s="3" t="s">
        <v>58</v>
      </c>
      <c r="B4" s="20"/>
    </row>
    <row r="5" spans="1:2" x14ac:dyDescent="0.25">
      <c r="A5" s="4" t="s">
        <v>101</v>
      </c>
      <c r="B5" s="20"/>
    </row>
    <row r="6" spans="1:2" x14ac:dyDescent="0.25">
      <c r="A6" s="3" t="s">
        <v>59</v>
      </c>
      <c r="B6" s="20"/>
    </row>
    <row r="7" spans="1:2" x14ac:dyDescent="0.25">
      <c r="A7" s="4" t="s">
        <v>101</v>
      </c>
      <c r="B7" s="20"/>
    </row>
    <row r="8" spans="1:2" x14ac:dyDescent="0.25">
      <c r="A8" s="3" t="s">
        <v>60</v>
      </c>
      <c r="B8" s="20"/>
    </row>
    <row r="9" spans="1:2" x14ac:dyDescent="0.25">
      <c r="A9" s="4" t="s">
        <v>101</v>
      </c>
      <c r="B9" s="20"/>
    </row>
    <row r="10" spans="1:2" x14ac:dyDescent="0.25">
      <c r="A10" s="3" t="s">
        <v>61</v>
      </c>
      <c r="B10" s="20"/>
    </row>
    <row r="11" spans="1:2" x14ac:dyDescent="0.25">
      <c r="A11" s="4" t="s">
        <v>101</v>
      </c>
      <c r="B11" s="20"/>
    </row>
    <row r="12" spans="1:2" x14ac:dyDescent="0.25">
      <c r="A12" s="3" t="s">
        <v>62</v>
      </c>
      <c r="B12" s="20"/>
    </row>
    <row r="13" spans="1:2" x14ac:dyDescent="0.25">
      <c r="A13" s="4" t="s">
        <v>101</v>
      </c>
      <c r="B13" s="20"/>
    </row>
    <row r="14" spans="1:2" x14ac:dyDescent="0.25">
      <c r="A14" s="3" t="s">
        <v>63</v>
      </c>
      <c r="B14" s="20"/>
    </row>
    <row r="15" spans="1:2" x14ac:dyDescent="0.25">
      <c r="A15" s="4" t="s">
        <v>101</v>
      </c>
      <c r="B15" s="20"/>
    </row>
    <row r="16" spans="1:2" x14ac:dyDescent="0.25">
      <c r="A16" s="3" t="s">
        <v>64</v>
      </c>
      <c r="B16" s="20"/>
    </row>
    <row r="17" spans="1:2" x14ac:dyDescent="0.25">
      <c r="A17" s="4" t="s">
        <v>101</v>
      </c>
      <c r="B17" s="20"/>
    </row>
    <row r="18" spans="1:2" x14ac:dyDescent="0.25">
      <c r="A18" s="3" t="s">
        <v>65</v>
      </c>
      <c r="B18" s="20"/>
    </row>
    <row r="19" spans="1:2" x14ac:dyDescent="0.25">
      <c r="A19" s="4" t="s">
        <v>101</v>
      </c>
      <c r="B19" s="20"/>
    </row>
    <row r="20" spans="1:2" x14ac:dyDescent="0.25">
      <c r="A20" s="3" t="s">
        <v>66</v>
      </c>
      <c r="B20" s="20"/>
    </row>
    <row r="21" spans="1:2" x14ac:dyDescent="0.25">
      <c r="A21" s="4" t="s">
        <v>101</v>
      </c>
      <c r="B21" s="20"/>
    </row>
    <row r="22" spans="1:2" x14ac:dyDescent="0.25">
      <c r="A22" s="3" t="s">
        <v>67</v>
      </c>
      <c r="B22" s="20"/>
    </row>
    <row r="23" spans="1:2" x14ac:dyDescent="0.25">
      <c r="A23" s="4" t="s">
        <v>101</v>
      </c>
      <c r="B23" s="20"/>
    </row>
    <row r="24" spans="1:2" x14ac:dyDescent="0.25">
      <c r="A24" s="3" t="s">
        <v>68</v>
      </c>
      <c r="B24" s="20"/>
    </row>
    <row r="25" spans="1:2" x14ac:dyDescent="0.25">
      <c r="A25" s="4" t="s">
        <v>101</v>
      </c>
      <c r="B25" s="20"/>
    </row>
    <row r="26" spans="1:2" x14ac:dyDescent="0.25">
      <c r="A26" s="3" t="s">
        <v>71</v>
      </c>
      <c r="B26" s="20"/>
    </row>
    <row r="27" spans="1:2" x14ac:dyDescent="0.25">
      <c r="A27" s="3" t="s">
        <v>72</v>
      </c>
      <c r="B27" s="20"/>
    </row>
    <row r="28" spans="1:2" x14ac:dyDescent="0.25">
      <c r="A28" s="3" t="s">
        <v>73</v>
      </c>
      <c r="B28" s="20"/>
    </row>
    <row r="29" spans="1:2" x14ac:dyDescent="0.25">
      <c r="A29" s="3" t="s">
        <v>74</v>
      </c>
      <c r="B29" s="20"/>
    </row>
    <row r="30" spans="1:2" x14ac:dyDescent="0.25">
      <c r="A30" s="3" t="s">
        <v>75</v>
      </c>
      <c r="B30" s="20"/>
    </row>
    <row r="31" spans="1:2" x14ac:dyDescent="0.25">
      <c r="A31" s="3" t="s">
        <v>76</v>
      </c>
      <c r="B31" s="20"/>
    </row>
    <row r="32" spans="1:2" x14ac:dyDescent="0.25">
      <c r="A32" s="3" t="s">
        <v>77</v>
      </c>
      <c r="B32" s="20"/>
    </row>
    <row r="33" spans="1:2" x14ac:dyDescent="0.25">
      <c r="A33" s="3" t="s">
        <v>78</v>
      </c>
      <c r="B33" s="20"/>
    </row>
    <row r="34" spans="1:2" x14ac:dyDescent="0.25">
      <c r="A34" s="3" t="s">
        <v>79</v>
      </c>
      <c r="B34" s="20"/>
    </row>
    <row r="35" spans="1:2" x14ac:dyDescent="0.25">
      <c r="A35" s="3" t="s">
        <v>80</v>
      </c>
      <c r="B35" s="20"/>
    </row>
    <row r="36" spans="1:2" x14ac:dyDescent="0.25">
      <c r="A36" s="3" t="s">
        <v>81</v>
      </c>
      <c r="B36" s="20"/>
    </row>
  </sheetData>
  <conditionalFormatting pivot="1" sqref="B4:B5 B26">
    <cfRule type="cellIs" dxfId="361" priority="33" operator="between">
      <formula>2</formula>
      <formula>3.2</formula>
    </cfRule>
  </conditionalFormatting>
  <conditionalFormatting pivot="1" sqref="B4:B5 B26">
    <cfRule type="cellIs" dxfId="360" priority="32" operator="greaterThanOrEqual">
      <formula>3.2</formula>
    </cfRule>
  </conditionalFormatting>
  <conditionalFormatting pivot="1" sqref="B4:B5 B26">
    <cfRule type="cellIs" dxfId="359" priority="31" operator="lessThanOrEqual">
      <formula>2</formula>
    </cfRule>
  </conditionalFormatting>
  <conditionalFormatting pivot="1" sqref="B6:B7 B27">
    <cfRule type="cellIs" dxfId="358" priority="30" operator="between">
      <formula>2</formula>
      <formula>3.2</formula>
    </cfRule>
  </conditionalFormatting>
  <conditionalFormatting pivot="1" sqref="B6:B7 B27">
    <cfRule type="cellIs" dxfId="357" priority="29" operator="greaterThanOrEqual">
      <formula>3.2</formula>
    </cfRule>
  </conditionalFormatting>
  <conditionalFormatting pivot="1" sqref="B6:B7 B27">
    <cfRule type="cellIs" dxfId="356" priority="28" operator="lessThanOrEqual">
      <formula>2</formula>
    </cfRule>
  </conditionalFormatting>
  <conditionalFormatting pivot="1" sqref="B8:B9 B28">
    <cfRule type="cellIs" dxfId="355" priority="27" operator="between">
      <formula>2</formula>
      <formula>3.2</formula>
    </cfRule>
  </conditionalFormatting>
  <conditionalFormatting pivot="1" sqref="B8:B9 B28">
    <cfRule type="cellIs" dxfId="354" priority="26" operator="greaterThanOrEqual">
      <formula>3.2</formula>
    </cfRule>
  </conditionalFormatting>
  <conditionalFormatting pivot="1" sqref="B8:B9 B28">
    <cfRule type="cellIs" dxfId="353" priority="25" operator="lessThanOrEqual">
      <formula>2</formula>
    </cfRule>
  </conditionalFormatting>
  <conditionalFormatting pivot="1" sqref="B10:B11 B29">
    <cfRule type="cellIs" dxfId="352" priority="24" operator="between">
      <formula>2</formula>
      <formula>3.2</formula>
    </cfRule>
  </conditionalFormatting>
  <conditionalFormatting pivot="1" sqref="B10:B11 B29">
    <cfRule type="cellIs" dxfId="351" priority="23" operator="greaterThanOrEqual">
      <formula>3.2</formula>
    </cfRule>
  </conditionalFormatting>
  <conditionalFormatting pivot="1" sqref="B10:B11 B29">
    <cfRule type="cellIs" dxfId="350" priority="22" operator="lessThanOrEqual">
      <formula>2</formula>
    </cfRule>
  </conditionalFormatting>
  <conditionalFormatting pivot="1" sqref="B12:B13 B30">
    <cfRule type="cellIs" dxfId="349" priority="21" operator="between">
      <formula>2</formula>
      <formula>3.2</formula>
    </cfRule>
  </conditionalFormatting>
  <conditionalFormatting pivot="1" sqref="B12:B13 B30">
    <cfRule type="cellIs" dxfId="348" priority="20" operator="greaterThanOrEqual">
      <formula>3.2</formula>
    </cfRule>
  </conditionalFormatting>
  <conditionalFormatting pivot="1" sqref="B12:B13 B30">
    <cfRule type="cellIs" dxfId="347" priority="19" operator="lessThanOrEqual">
      <formula>2</formula>
    </cfRule>
  </conditionalFormatting>
  <conditionalFormatting pivot="1" sqref="B14:B15 B31">
    <cfRule type="cellIs" dxfId="346" priority="18" operator="between">
      <formula>2</formula>
      <formula>3.2</formula>
    </cfRule>
  </conditionalFormatting>
  <conditionalFormatting pivot="1" sqref="B14:B15 B31">
    <cfRule type="cellIs" dxfId="345" priority="17" operator="greaterThanOrEqual">
      <formula>3.2</formula>
    </cfRule>
  </conditionalFormatting>
  <conditionalFormatting pivot="1" sqref="B14:B15 B31">
    <cfRule type="cellIs" dxfId="344" priority="16" operator="lessThanOrEqual">
      <formula>2</formula>
    </cfRule>
  </conditionalFormatting>
  <conditionalFormatting pivot="1" sqref="B16:B17 B32">
    <cfRule type="cellIs" dxfId="343" priority="15" operator="between">
      <formula>2</formula>
      <formula>3.2</formula>
    </cfRule>
  </conditionalFormatting>
  <conditionalFormatting pivot="1" sqref="B16:B17 B32">
    <cfRule type="cellIs" dxfId="342" priority="14" operator="greaterThanOrEqual">
      <formula>3.2</formula>
    </cfRule>
  </conditionalFormatting>
  <conditionalFormatting pivot="1" sqref="B16:B17 B32">
    <cfRule type="cellIs" dxfId="341" priority="13" operator="lessThanOrEqual">
      <formula>2</formula>
    </cfRule>
  </conditionalFormatting>
  <conditionalFormatting pivot="1" sqref="B18:B19 B33">
    <cfRule type="cellIs" dxfId="340" priority="12" operator="between">
      <formula>2</formula>
      <formula>3.2</formula>
    </cfRule>
  </conditionalFormatting>
  <conditionalFormatting pivot="1" sqref="B18:B19 B33">
    <cfRule type="cellIs" dxfId="339" priority="11" operator="greaterThanOrEqual">
      <formula>3.2</formula>
    </cfRule>
  </conditionalFormatting>
  <conditionalFormatting pivot="1" sqref="B18:B19 B33">
    <cfRule type="cellIs" dxfId="338" priority="10" operator="lessThanOrEqual">
      <formula>2</formula>
    </cfRule>
  </conditionalFormatting>
  <conditionalFormatting pivot="1" sqref="B20:B21 B34">
    <cfRule type="cellIs" dxfId="337" priority="9" operator="between">
      <formula>2</formula>
      <formula>3.2</formula>
    </cfRule>
  </conditionalFormatting>
  <conditionalFormatting pivot="1" sqref="B20:B21 B34">
    <cfRule type="cellIs" dxfId="336" priority="8" operator="greaterThanOrEqual">
      <formula>3.2</formula>
    </cfRule>
  </conditionalFormatting>
  <conditionalFormatting pivot="1" sqref="B20:B21 B34">
    <cfRule type="cellIs" dxfId="335" priority="7" operator="lessThanOrEqual">
      <formula>2</formula>
    </cfRule>
  </conditionalFormatting>
  <conditionalFormatting pivot="1" sqref="B22:B23 B35">
    <cfRule type="cellIs" dxfId="334" priority="6" operator="between">
      <formula>2</formula>
      <formula>3.2</formula>
    </cfRule>
  </conditionalFormatting>
  <conditionalFormatting pivot="1" sqref="B22:B23 B35">
    <cfRule type="cellIs" dxfId="333" priority="5" operator="greaterThanOrEqual">
      <formula>3.2</formula>
    </cfRule>
  </conditionalFormatting>
  <conditionalFormatting pivot="1" sqref="B22:B23 B35">
    <cfRule type="cellIs" dxfId="332" priority="4" operator="lessThanOrEqual">
      <formula>2</formula>
    </cfRule>
  </conditionalFormatting>
  <conditionalFormatting pivot="1" sqref="B24:B25 B36">
    <cfRule type="cellIs" dxfId="331" priority="3" operator="between">
      <formula>2</formula>
      <formula>3.2</formula>
    </cfRule>
  </conditionalFormatting>
  <conditionalFormatting pivot="1" sqref="B24:B25 B36">
    <cfRule type="cellIs" dxfId="330" priority="2" operator="greaterThanOrEqual">
      <formula>3.2</formula>
    </cfRule>
  </conditionalFormatting>
  <conditionalFormatting pivot="1" sqref="B24:B25 B36">
    <cfRule type="cellIs" dxfId="329" priority="1" operator="lessThanOrEqual">
      <formula>2</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FF216-D06B-4DDD-A0CC-07494382AF2C}">
  <dimension ref="A3:B36"/>
  <sheetViews>
    <sheetView topLeftCell="A13" workbookViewId="0">
      <selection activeCell="A21" activeCellId="8" sqref="A5 A7 A9 A11 A13 A15 A17 A19 A21 A23 A25"/>
      <pivotSelection pane="bottomRight" showHeader="1" axis="axisRow" dimension="1" activeRow="20" previousRow="20" click="1" r:id="rId1">
        <pivotArea dataOnly="0" labelOnly="1" fieldPosition="0">
          <references count="1">
            <reference field="6" count="0"/>
          </references>
        </pivotArea>
      </pivotSelection>
    </sheetView>
  </sheetViews>
  <sheetFormatPr defaultRowHeight="15" x14ac:dyDescent="0.25"/>
  <cols>
    <col min="1" max="1" width="92.42578125" bestFit="1" customWidth="1"/>
    <col min="2" max="2" width="4" bestFit="1" customWidth="1"/>
    <col min="3" max="22" width="87.28515625" bestFit="1" customWidth="1"/>
    <col min="23" max="23" width="28.5703125" bestFit="1" customWidth="1"/>
    <col min="24" max="24" width="40.85546875" bestFit="1" customWidth="1"/>
    <col min="25" max="25" width="65" bestFit="1" customWidth="1"/>
    <col min="26" max="26" width="52.85546875" bestFit="1" customWidth="1"/>
    <col min="27" max="27" width="46" bestFit="1" customWidth="1"/>
    <col min="28" max="28" width="66" bestFit="1" customWidth="1"/>
    <col min="29" max="29" width="66.7109375" bestFit="1" customWidth="1"/>
    <col min="30" max="30" width="50.140625" bestFit="1" customWidth="1"/>
    <col min="31" max="31" width="70" bestFit="1" customWidth="1"/>
    <col min="32" max="32" width="82.28515625" bestFit="1" customWidth="1"/>
    <col min="33" max="33" width="92.42578125" bestFit="1" customWidth="1"/>
  </cols>
  <sheetData>
    <row r="3" spans="1:2" x14ac:dyDescent="0.25">
      <c r="A3" s="2" t="s">
        <v>83</v>
      </c>
    </row>
    <row r="4" spans="1:2" x14ac:dyDescent="0.25">
      <c r="A4" s="3" t="s">
        <v>58</v>
      </c>
      <c r="B4" s="20"/>
    </row>
    <row r="5" spans="1:2" x14ac:dyDescent="0.25">
      <c r="A5" s="4" t="s">
        <v>101</v>
      </c>
      <c r="B5" s="20"/>
    </row>
    <row r="6" spans="1:2" x14ac:dyDescent="0.25">
      <c r="A6" s="3" t="s">
        <v>59</v>
      </c>
      <c r="B6" s="20"/>
    </row>
    <row r="7" spans="1:2" x14ac:dyDescent="0.25">
      <c r="A7" s="4" t="s">
        <v>101</v>
      </c>
      <c r="B7" s="20"/>
    </row>
    <row r="8" spans="1:2" x14ac:dyDescent="0.25">
      <c r="A8" s="3" t="s">
        <v>60</v>
      </c>
      <c r="B8" s="20"/>
    </row>
    <row r="9" spans="1:2" x14ac:dyDescent="0.25">
      <c r="A9" s="4" t="s">
        <v>101</v>
      </c>
      <c r="B9" s="20"/>
    </row>
    <row r="10" spans="1:2" x14ac:dyDescent="0.25">
      <c r="A10" s="3" t="s">
        <v>61</v>
      </c>
      <c r="B10" s="20"/>
    </row>
    <row r="11" spans="1:2" x14ac:dyDescent="0.25">
      <c r="A11" s="4" t="s">
        <v>101</v>
      </c>
      <c r="B11" s="20"/>
    </row>
    <row r="12" spans="1:2" x14ac:dyDescent="0.25">
      <c r="A12" s="3" t="s">
        <v>62</v>
      </c>
      <c r="B12" s="20"/>
    </row>
    <row r="13" spans="1:2" x14ac:dyDescent="0.25">
      <c r="A13" s="4" t="s">
        <v>101</v>
      </c>
      <c r="B13" s="20"/>
    </row>
    <row r="14" spans="1:2" x14ac:dyDescent="0.25">
      <c r="A14" s="3" t="s">
        <v>63</v>
      </c>
      <c r="B14" s="20"/>
    </row>
    <row r="15" spans="1:2" x14ac:dyDescent="0.25">
      <c r="A15" s="4" t="s">
        <v>101</v>
      </c>
      <c r="B15" s="20"/>
    </row>
    <row r="16" spans="1:2" x14ac:dyDescent="0.25">
      <c r="A16" s="3" t="s">
        <v>64</v>
      </c>
      <c r="B16" s="20"/>
    </row>
    <row r="17" spans="1:2" x14ac:dyDescent="0.25">
      <c r="A17" s="4" t="s">
        <v>101</v>
      </c>
      <c r="B17" s="20"/>
    </row>
    <row r="18" spans="1:2" x14ac:dyDescent="0.25">
      <c r="A18" s="3" t="s">
        <v>65</v>
      </c>
      <c r="B18" s="20"/>
    </row>
    <row r="19" spans="1:2" x14ac:dyDescent="0.25">
      <c r="A19" s="4" t="s">
        <v>101</v>
      </c>
      <c r="B19" s="20"/>
    </row>
    <row r="20" spans="1:2" x14ac:dyDescent="0.25">
      <c r="A20" s="3" t="s">
        <v>66</v>
      </c>
      <c r="B20" s="20"/>
    </row>
    <row r="21" spans="1:2" x14ac:dyDescent="0.25">
      <c r="A21" s="4" t="s">
        <v>101</v>
      </c>
      <c r="B21" s="20"/>
    </row>
    <row r="22" spans="1:2" x14ac:dyDescent="0.25">
      <c r="A22" s="3" t="s">
        <v>67</v>
      </c>
      <c r="B22" s="20"/>
    </row>
    <row r="23" spans="1:2" x14ac:dyDescent="0.25">
      <c r="A23" s="4" t="s">
        <v>101</v>
      </c>
      <c r="B23" s="20"/>
    </row>
    <row r="24" spans="1:2" x14ac:dyDescent="0.25">
      <c r="A24" s="3" t="s">
        <v>68</v>
      </c>
      <c r="B24" s="20"/>
    </row>
    <row r="25" spans="1:2" x14ac:dyDescent="0.25">
      <c r="A25" s="4" t="s">
        <v>101</v>
      </c>
      <c r="B25" s="20"/>
    </row>
    <row r="26" spans="1:2" x14ac:dyDescent="0.25">
      <c r="A26" s="3" t="s">
        <v>71</v>
      </c>
      <c r="B26" s="20"/>
    </row>
    <row r="27" spans="1:2" x14ac:dyDescent="0.25">
      <c r="A27" s="3" t="s">
        <v>72</v>
      </c>
      <c r="B27" s="20"/>
    </row>
    <row r="28" spans="1:2" x14ac:dyDescent="0.25">
      <c r="A28" s="3" t="s">
        <v>73</v>
      </c>
      <c r="B28" s="20"/>
    </row>
    <row r="29" spans="1:2" x14ac:dyDescent="0.25">
      <c r="A29" s="3" t="s">
        <v>74</v>
      </c>
      <c r="B29" s="20"/>
    </row>
    <row r="30" spans="1:2" x14ac:dyDescent="0.25">
      <c r="A30" s="3" t="s">
        <v>75</v>
      </c>
      <c r="B30" s="20"/>
    </row>
    <row r="31" spans="1:2" x14ac:dyDescent="0.25">
      <c r="A31" s="3" t="s">
        <v>76</v>
      </c>
      <c r="B31" s="20"/>
    </row>
    <row r="32" spans="1:2" x14ac:dyDescent="0.25">
      <c r="A32" s="3" t="s">
        <v>77</v>
      </c>
      <c r="B32" s="20"/>
    </row>
    <row r="33" spans="1:2" x14ac:dyDescent="0.25">
      <c r="A33" s="3" t="s">
        <v>78</v>
      </c>
      <c r="B33" s="20"/>
    </row>
    <row r="34" spans="1:2" x14ac:dyDescent="0.25">
      <c r="A34" s="3" t="s">
        <v>79</v>
      </c>
      <c r="B34" s="20"/>
    </row>
    <row r="35" spans="1:2" x14ac:dyDescent="0.25">
      <c r="A35" s="3" t="s">
        <v>80</v>
      </c>
      <c r="B35" s="20"/>
    </row>
    <row r="36" spans="1:2" x14ac:dyDescent="0.25">
      <c r="A36" s="3" t="s">
        <v>81</v>
      </c>
      <c r="B36" s="20"/>
    </row>
  </sheetData>
  <conditionalFormatting pivot="1" sqref="B4:B5 B26">
    <cfRule type="cellIs" dxfId="328" priority="33" operator="between">
      <formula>2</formula>
      <formula>3.2</formula>
    </cfRule>
  </conditionalFormatting>
  <conditionalFormatting pivot="1" sqref="B4:B5 B26">
    <cfRule type="cellIs" dxfId="327" priority="32" operator="greaterThanOrEqual">
      <formula>3.2</formula>
    </cfRule>
  </conditionalFormatting>
  <conditionalFormatting pivot="1" sqref="B4:B5 B26">
    <cfRule type="cellIs" dxfId="326" priority="31" operator="lessThanOrEqual">
      <formula>2</formula>
    </cfRule>
  </conditionalFormatting>
  <conditionalFormatting pivot="1" sqref="B6:B7 B27">
    <cfRule type="cellIs" dxfId="325" priority="30" operator="between">
      <formula>2</formula>
      <formula>3.2</formula>
    </cfRule>
  </conditionalFormatting>
  <conditionalFormatting pivot="1" sqref="B6:B7 B27">
    <cfRule type="cellIs" dxfId="324" priority="29" operator="greaterThanOrEqual">
      <formula>3.2</formula>
    </cfRule>
  </conditionalFormatting>
  <conditionalFormatting pivot="1" sqref="B6:B7 B27">
    <cfRule type="cellIs" dxfId="323" priority="28" operator="lessThanOrEqual">
      <formula>2</formula>
    </cfRule>
  </conditionalFormatting>
  <conditionalFormatting pivot="1" sqref="B8:B9 B28">
    <cfRule type="cellIs" dxfId="322" priority="27" operator="between">
      <formula>2</formula>
      <formula>3.2</formula>
    </cfRule>
  </conditionalFormatting>
  <conditionalFormatting pivot="1" sqref="B8:B9 B28">
    <cfRule type="cellIs" dxfId="321" priority="26" operator="greaterThanOrEqual">
      <formula>3.2</formula>
    </cfRule>
  </conditionalFormatting>
  <conditionalFormatting pivot="1" sqref="B8:B9 B28">
    <cfRule type="cellIs" dxfId="320" priority="25" operator="lessThanOrEqual">
      <formula>2</formula>
    </cfRule>
  </conditionalFormatting>
  <conditionalFormatting pivot="1" sqref="B10:B11 B29">
    <cfRule type="cellIs" dxfId="319" priority="24" operator="between">
      <formula>2</formula>
      <formula>3.2</formula>
    </cfRule>
  </conditionalFormatting>
  <conditionalFormatting pivot="1" sqref="B10:B11 B29">
    <cfRule type="cellIs" dxfId="318" priority="23" operator="greaterThanOrEqual">
      <formula>3.2</formula>
    </cfRule>
  </conditionalFormatting>
  <conditionalFormatting pivot="1" sqref="B10:B11 B29">
    <cfRule type="cellIs" dxfId="317" priority="22" operator="lessThanOrEqual">
      <formula>2</formula>
    </cfRule>
  </conditionalFormatting>
  <conditionalFormatting pivot="1" sqref="B12:B13 B30">
    <cfRule type="cellIs" dxfId="316" priority="21" operator="between">
      <formula>2</formula>
      <formula>3.2</formula>
    </cfRule>
  </conditionalFormatting>
  <conditionalFormatting pivot="1" sqref="B12:B13 B30">
    <cfRule type="cellIs" dxfId="315" priority="20" operator="greaterThanOrEqual">
      <formula>3.2</formula>
    </cfRule>
  </conditionalFormatting>
  <conditionalFormatting pivot="1" sqref="B12:B13 B30">
    <cfRule type="cellIs" dxfId="314" priority="19" operator="lessThanOrEqual">
      <formula>2</formula>
    </cfRule>
  </conditionalFormatting>
  <conditionalFormatting pivot="1" sqref="B14:B15 B31">
    <cfRule type="cellIs" dxfId="313" priority="18" operator="between">
      <formula>2</formula>
      <formula>3.2</formula>
    </cfRule>
  </conditionalFormatting>
  <conditionalFormatting pivot="1" sqref="B14:B15 B31">
    <cfRule type="cellIs" dxfId="312" priority="17" operator="greaterThanOrEqual">
      <formula>3.2</formula>
    </cfRule>
  </conditionalFormatting>
  <conditionalFormatting pivot="1" sqref="B14:B15 B31">
    <cfRule type="cellIs" dxfId="311" priority="16" operator="lessThanOrEqual">
      <formula>2</formula>
    </cfRule>
  </conditionalFormatting>
  <conditionalFormatting pivot="1" sqref="B16:B17 B32">
    <cfRule type="cellIs" dxfId="310" priority="15" operator="between">
      <formula>2</formula>
      <formula>3.2</formula>
    </cfRule>
  </conditionalFormatting>
  <conditionalFormatting pivot="1" sqref="B16:B17 B32">
    <cfRule type="cellIs" dxfId="309" priority="14" operator="greaterThanOrEqual">
      <formula>3.2</formula>
    </cfRule>
  </conditionalFormatting>
  <conditionalFormatting pivot="1" sqref="B16:B17 B32">
    <cfRule type="cellIs" dxfId="308" priority="13" operator="lessThanOrEqual">
      <formula>2</formula>
    </cfRule>
  </conditionalFormatting>
  <conditionalFormatting pivot="1" sqref="B18:B19 B33">
    <cfRule type="cellIs" dxfId="307" priority="12" operator="between">
      <formula>2</formula>
      <formula>3.2</formula>
    </cfRule>
  </conditionalFormatting>
  <conditionalFormatting pivot="1" sqref="B18:B19 B33">
    <cfRule type="cellIs" dxfId="306" priority="11" operator="greaterThanOrEqual">
      <formula>3.2</formula>
    </cfRule>
  </conditionalFormatting>
  <conditionalFormatting pivot="1" sqref="B18:B19 B33">
    <cfRule type="cellIs" dxfId="305" priority="10" operator="lessThanOrEqual">
      <formula>2</formula>
    </cfRule>
  </conditionalFormatting>
  <conditionalFormatting pivot="1" sqref="B20:B21 B34">
    <cfRule type="cellIs" dxfId="304" priority="9" operator="between">
      <formula>2</formula>
      <formula>3.2</formula>
    </cfRule>
  </conditionalFormatting>
  <conditionalFormatting pivot="1" sqref="B20:B21 B34">
    <cfRule type="cellIs" dxfId="303" priority="8" operator="greaterThanOrEqual">
      <formula>3.2</formula>
    </cfRule>
  </conditionalFormatting>
  <conditionalFormatting pivot="1" sqref="B20:B21 B34">
    <cfRule type="cellIs" dxfId="302" priority="7" operator="lessThanOrEqual">
      <formula>2</formula>
    </cfRule>
  </conditionalFormatting>
  <conditionalFormatting pivot="1" sqref="B22:B23 B35">
    <cfRule type="cellIs" dxfId="301" priority="6" operator="between">
      <formula>2</formula>
      <formula>3.2</formula>
    </cfRule>
  </conditionalFormatting>
  <conditionalFormatting pivot="1" sqref="B22:B23 B35">
    <cfRule type="cellIs" dxfId="300" priority="5" operator="greaterThanOrEqual">
      <formula>3.2</formula>
    </cfRule>
  </conditionalFormatting>
  <conditionalFormatting pivot="1" sqref="B22:B23 B35">
    <cfRule type="cellIs" dxfId="299" priority="4" operator="lessThanOrEqual">
      <formula>2</formula>
    </cfRule>
  </conditionalFormatting>
  <conditionalFormatting pivot="1" sqref="B24:B25 B36">
    <cfRule type="cellIs" dxfId="298" priority="3" operator="between">
      <formula>2</formula>
      <formula>3.2</formula>
    </cfRule>
  </conditionalFormatting>
  <conditionalFormatting pivot="1" sqref="B24:B25 B36">
    <cfRule type="cellIs" dxfId="297" priority="2" operator="greaterThanOrEqual">
      <formula>3.2</formula>
    </cfRule>
  </conditionalFormatting>
  <conditionalFormatting pivot="1" sqref="B24:B25 B36">
    <cfRule type="cellIs" dxfId="296" priority="1" operator="lessThanOrEqual">
      <formula>2</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3CDC4-E2A1-44E0-9EEE-9718F8CDA24B}">
  <dimension ref="A3:C18"/>
  <sheetViews>
    <sheetView workbookViewId="0">
      <selection activeCell="B6" sqref="B6:C6"/>
    </sheetView>
  </sheetViews>
  <sheetFormatPr defaultRowHeight="15" x14ac:dyDescent="0.25"/>
  <cols>
    <col min="1" max="1" width="16.28515625" bestFit="1" customWidth="1"/>
    <col min="2" max="2" width="14.42578125" bestFit="1" customWidth="1"/>
    <col min="3" max="3" width="11.28515625" bestFit="1" customWidth="1"/>
    <col min="4" max="10" width="87.28515625" bestFit="1" customWidth="1"/>
  </cols>
  <sheetData>
    <row r="3" spans="1:3" x14ac:dyDescent="0.25">
      <c r="A3" s="2" t="s">
        <v>70</v>
      </c>
    </row>
    <row r="4" spans="1:3" x14ac:dyDescent="0.25">
      <c r="A4" t="s">
        <v>101</v>
      </c>
    </row>
    <row r="6" spans="1:3" x14ac:dyDescent="0.25">
      <c r="B6" t="s">
        <v>96</v>
      </c>
      <c r="C6" t="str">
        <f>_xlfn.TEXTJOIN(", ",TRUE,4:4)</f>
        <v>(blank)</v>
      </c>
    </row>
    <row r="8" spans="1:3" x14ac:dyDescent="0.25">
      <c r="B8" t="s">
        <v>85</v>
      </c>
      <c r="C8" t="str">
        <f>_xlfn.TEXTJOIN(", ",TRUE,4:4)</f>
        <v>(blank)</v>
      </c>
    </row>
    <row r="10" spans="1:3" x14ac:dyDescent="0.25">
      <c r="B10" t="s">
        <v>86</v>
      </c>
      <c r="C10" t="str">
        <f>_xlfn.TEXTJOIN(", ",TRUE,4:4)</f>
        <v>(blank)</v>
      </c>
    </row>
    <row r="12" spans="1:3" x14ac:dyDescent="0.25">
      <c r="B12" t="s">
        <v>87</v>
      </c>
      <c r="C12" t="str">
        <f>_xlfn.TEXTJOIN(", ",TRUE,4:4)</f>
        <v>(blank)</v>
      </c>
    </row>
    <row r="14" spans="1:3" x14ac:dyDescent="0.25">
      <c r="B14" t="s">
        <v>88</v>
      </c>
      <c r="C14" t="str">
        <f>_xlfn.TEXTJOIN(", ",TRUE,4:4)</f>
        <v>(blank)</v>
      </c>
    </row>
    <row r="16" spans="1:3" x14ac:dyDescent="0.25">
      <c r="B16" t="s">
        <v>89</v>
      </c>
      <c r="C16" t="str">
        <f>_xlfn.TEXTJOIN(", ",TRUE,4:4)</f>
        <v>(blank)</v>
      </c>
    </row>
    <row r="18" spans="2:3" x14ac:dyDescent="0.25">
      <c r="B18" t="s">
        <v>90</v>
      </c>
      <c r="C18" t="str">
        <f>_xlfn.TEXTJOIN(", ",TRUE,4:4)</f>
        <v>(blank)</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69B09-25A6-4CF3-8929-DB714EB930B3}">
  <dimension ref="A3:B36"/>
  <sheetViews>
    <sheetView workbookViewId="0">
      <selection activeCell="B4" sqref="B4"/>
    </sheetView>
  </sheetViews>
  <sheetFormatPr defaultRowHeight="15" x14ac:dyDescent="0.25"/>
  <cols>
    <col min="1" max="1" width="92.42578125" bestFit="1" customWidth="1"/>
    <col min="2" max="2" width="4" bestFit="1" customWidth="1"/>
    <col min="3" max="22" width="87.28515625" bestFit="1" customWidth="1"/>
    <col min="23" max="23" width="28.5703125" bestFit="1" customWidth="1"/>
    <col min="24" max="24" width="40.85546875" bestFit="1" customWidth="1"/>
    <col min="25" max="25" width="65" bestFit="1" customWidth="1"/>
    <col min="26" max="26" width="52.85546875" bestFit="1" customWidth="1"/>
    <col min="27" max="27" width="46" bestFit="1" customWidth="1"/>
    <col min="28" max="28" width="66" bestFit="1" customWidth="1"/>
    <col min="29" max="29" width="66.7109375" bestFit="1" customWidth="1"/>
    <col min="30" max="30" width="50.140625" bestFit="1" customWidth="1"/>
    <col min="31" max="31" width="70" bestFit="1" customWidth="1"/>
    <col min="32" max="32" width="82.28515625" bestFit="1" customWidth="1"/>
    <col min="33" max="33" width="92.42578125" bestFit="1" customWidth="1"/>
  </cols>
  <sheetData>
    <row r="3" spans="1:2" x14ac:dyDescent="0.25">
      <c r="A3" s="2" t="s">
        <v>83</v>
      </c>
    </row>
    <row r="4" spans="1:2" x14ac:dyDescent="0.25">
      <c r="A4" s="3" t="s">
        <v>58</v>
      </c>
      <c r="B4" s="20"/>
    </row>
    <row r="5" spans="1:2" x14ac:dyDescent="0.25">
      <c r="A5" s="4" t="s">
        <v>101</v>
      </c>
      <c r="B5" s="20"/>
    </row>
    <row r="6" spans="1:2" x14ac:dyDescent="0.25">
      <c r="A6" s="3" t="s">
        <v>59</v>
      </c>
      <c r="B6" s="20"/>
    </row>
    <row r="7" spans="1:2" x14ac:dyDescent="0.25">
      <c r="A7" s="4" t="s">
        <v>101</v>
      </c>
      <c r="B7" s="20"/>
    </row>
    <row r="8" spans="1:2" x14ac:dyDescent="0.25">
      <c r="A8" s="3" t="s">
        <v>60</v>
      </c>
      <c r="B8" s="20"/>
    </row>
    <row r="9" spans="1:2" x14ac:dyDescent="0.25">
      <c r="A9" s="4" t="s">
        <v>101</v>
      </c>
      <c r="B9" s="20"/>
    </row>
    <row r="10" spans="1:2" x14ac:dyDescent="0.25">
      <c r="A10" s="3" t="s">
        <v>61</v>
      </c>
      <c r="B10" s="20"/>
    </row>
    <row r="11" spans="1:2" x14ac:dyDescent="0.25">
      <c r="A11" s="4" t="s">
        <v>101</v>
      </c>
      <c r="B11" s="20"/>
    </row>
    <row r="12" spans="1:2" x14ac:dyDescent="0.25">
      <c r="A12" s="3" t="s">
        <v>62</v>
      </c>
      <c r="B12" s="20"/>
    </row>
    <row r="13" spans="1:2" x14ac:dyDescent="0.25">
      <c r="A13" s="4" t="s">
        <v>101</v>
      </c>
      <c r="B13" s="20"/>
    </row>
    <row r="14" spans="1:2" x14ac:dyDescent="0.25">
      <c r="A14" s="3" t="s">
        <v>63</v>
      </c>
      <c r="B14" s="20"/>
    </row>
    <row r="15" spans="1:2" x14ac:dyDescent="0.25">
      <c r="A15" s="4" t="s">
        <v>101</v>
      </c>
      <c r="B15" s="20"/>
    </row>
    <row r="16" spans="1:2" x14ac:dyDescent="0.25">
      <c r="A16" s="3" t="s">
        <v>64</v>
      </c>
      <c r="B16" s="20"/>
    </row>
    <row r="17" spans="1:2" x14ac:dyDescent="0.25">
      <c r="A17" s="4" t="s">
        <v>101</v>
      </c>
      <c r="B17" s="20"/>
    </row>
    <row r="18" spans="1:2" x14ac:dyDescent="0.25">
      <c r="A18" s="3" t="s">
        <v>65</v>
      </c>
      <c r="B18" s="20"/>
    </row>
    <row r="19" spans="1:2" x14ac:dyDescent="0.25">
      <c r="A19" s="4" t="s">
        <v>101</v>
      </c>
      <c r="B19" s="20"/>
    </row>
    <row r="20" spans="1:2" x14ac:dyDescent="0.25">
      <c r="A20" s="3" t="s">
        <v>66</v>
      </c>
      <c r="B20" s="20"/>
    </row>
    <row r="21" spans="1:2" x14ac:dyDescent="0.25">
      <c r="A21" s="4" t="s">
        <v>101</v>
      </c>
      <c r="B21" s="20"/>
    </row>
    <row r="22" spans="1:2" x14ac:dyDescent="0.25">
      <c r="A22" s="3" t="s">
        <v>67</v>
      </c>
      <c r="B22" s="20"/>
    </row>
    <row r="23" spans="1:2" x14ac:dyDescent="0.25">
      <c r="A23" s="4" t="s">
        <v>101</v>
      </c>
      <c r="B23" s="20"/>
    </row>
    <row r="24" spans="1:2" x14ac:dyDescent="0.25">
      <c r="A24" s="3" t="s">
        <v>68</v>
      </c>
      <c r="B24" s="20"/>
    </row>
    <row r="25" spans="1:2" x14ac:dyDescent="0.25">
      <c r="A25" s="4" t="s">
        <v>101</v>
      </c>
      <c r="B25" s="20"/>
    </row>
    <row r="26" spans="1:2" x14ac:dyDescent="0.25">
      <c r="A26" s="3" t="s">
        <v>71</v>
      </c>
      <c r="B26" s="20"/>
    </row>
    <row r="27" spans="1:2" x14ac:dyDescent="0.25">
      <c r="A27" s="3" t="s">
        <v>72</v>
      </c>
      <c r="B27" s="20"/>
    </row>
    <row r="28" spans="1:2" x14ac:dyDescent="0.25">
      <c r="A28" s="3" t="s">
        <v>73</v>
      </c>
      <c r="B28" s="20"/>
    </row>
    <row r="29" spans="1:2" x14ac:dyDescent="0.25">
      <c r="A29" s="3" t="s">
        <v>74</v>
      </c>
      <c r="B29" s="20"/>
    </row>
    <row r="30" spans="1:2" x14ac:dyDescent="0.25">
      <c r="A30" s="3" t="s">
        <v>75</v>
      </c>
      <c r="B30" s="20"/>
    </row>
    <row r="31" spans="1:2" x14ac:dyDescent="0.25">
      <c r="A31" s="3" t="s">
        <v>76</v>
      </c>
      <c r="B31" s="20"/>
    </row>
    <row r="32" spans="1:2" x14ac:dyDescent="0.25">
      <c r="A32" s="3" t="s">
        <v>77</v>
      </c>
      <c r="B32" s="20"/>
    </row>
    <row r="33" spans="1:2" x14ac:dyDescent="0.25">
      <c r="A33" s="3" t="s">
        <v>78</v>
      </c>
      <c r="B33" s="20"/>
    </row>
    <row r="34" spans="1:2" x14ac:dyDescent="0.25">
      <c r="A34" s="3" t="s">
        <v>79</v>
      </c>
      <c r="B34" s="20"/>
    </row>
    <row r="35" spans="1:2" x14ac:dyDescent="0.25">
      <c r="A35" s="3" t="s">
        <v>80</v>
      </c>
      <c r="B35" s="20"/>
    </row>
    <row r="36" spans="1:2" x14ac:dyDescent="0.25">
      <c r="A36" s="3" t="s">
        <v>81</v>
      </c>
      <c r="B36" s="20"/>
    </row>
  </sheetData>
  <conditionalFormatting pivot="1" sqref="B4:B5 B26">
    <cfRule type="cellIs" dxfId="295" priority="33" operator="between">
      <formula>2</formula>
      <formula>3.2</formula>
    </cfRule>
  </conditionalFormatting>
  <conditionalFormatting pivot="1" sqref="B4:B5 B26">
    <cfRule type="cellIs" dxfId="294" priority="32" operator="greaterThanOrEqual">
      <formula>3.2</formula>
    </cfRule>
  </conditionalFormatting>
  <conditionalFormatting pivot="1" sqref="B4:B5 B26">
    <cfRule type="cellIs" dxfId="293" priority="31" operator="lessThanOrEqual">
      <formula>2</formula>
    </cfRule>
  </conditionalFormatting>
  <conditionalFormatting pivot="1" sqref="B6:B7 B27">
    <cfRule type="cellIs" dxfId="292" priority="30" operator="between">
      <formula>2</formula>
      <formula>3.2</formula>
    </cfRule>
  </conditionalFormatting>
  <conditionalFormatting pivot="1" sqref="B6:B7 B27">
    <cfRule type="cellIs" dxfId="291" priority="29" operator="greaterThanOrEqual">
      <formula>3.2</formula>
    </cfRule>
  </conditionalFormatting>
  <conditionalFormatting pivot="1" sqref="B6:B7 B27">
    <cfRule type="cellIs" dxfId="290" priority="28" operator="lessThanOrEqual">
      <formula>2</formula>
    </cfRule>
  </conditionalFormatting>
  <conditionalFormatting pivot="1" sqref="B8:B9 B28">
    <cfRule type="cellIs" dxfId="289" priority="27" operator="between">
      <formula>2</formula>
      <formula>3.2</formula>
    </cfRule>
  </conditionalFormatting>
  <conditionalFormatting pivot="1" sqref="B8:B9 B28">
    <cfRule type="cellIs" dxfId="288" priority="26" operator="greaterThanOrEqual">
      <formula>3.2</formula>
    </cfRule>
  </conditionalFormatting>
  <conditionalFormatting pivot="1" sqref="B8:B9 B28">
    <cfRule type="cellIs" dxfId="287" priority="25" operator="lessThanOrEqual">
      <formula>2</formula>
    </cfRule>
  </conditionalFormatting>
  <conditionalFormatting pivot="1" sqref="B10:B11 B29">
    <cfRule type="cellIs" dxfId="286" priority="24" operator="between">
      <formula>2</formula>
      <formula>3.2</formula>
    </cfRule>
  </conditionalFormatting>
  <conditionalFormatting pivot="1" sqref="B10:B11 B29">
    <cfRule type="cellIs" dxfId="285" priority="23" operator="greaterThanOrEqual">
      <formula>3.2</formula>
    </cfRule>
  </conditionalFormatting>
  <conditionalFormatting pivot="1" sqref="B10:B11 B29">
    <cfRule type="cellIs" dxfId="284" priority="22" operator="lessThanOrEqual">
      <formula>2</formula>
    </cfRule>
  </conditionalFormatting>
  <conditionalFormatting pivot="1" sqref="B12:B13 B30">
    <cfRule type="cellIs" dxfId="283" priority="21" operator="between">
      <formula>2</formula>
      <formula>3.2</formula>
    </cfRule>
  </conditionalFormatting>
  <conditionalFormatting pivot="1" sqref="B12:B13 B30">
    <cfRule type="cellIs" dxfId="282" priority="20" operator="greaterThanOrEqual">
      <formula>3.2</formula>
    </cfRule>
  </conditionalFormatting>
  <conditionalFormatting pivot="1" sqref="B12:B13 B30">
    <cfRule type="cellIs" dxfId="281" priority="19" operator="lessThanOrEqual">
      <formula>2</formula>
    </cfRule>
  </conditionalFormatting>
  <conditionalFormatting pivot="1" sqref="B14:B15 B31">
    <cfRule type="cellIs" dxfId="280" priority="18" operator="between">
      <formula>2</formula>
      <formula>3.2</formula>
    </cfRule>
  </conditionalFormatting>
  <conditionalFormatting pivot="1" sqref="B14:B15 B31">
    <cfRule type="cellIs" dxfId="279" priority="17" operator="greaterThanOrEqual">
      <formula>3.2</formula>
    </cfRule>
  </conditionalFormatting>
  <conditionalFormatting pivot="1" sqref="B14:B15 B31">
    <cfRule type="cellIs" dxfId="278" priority="16" operator="lessThanOrEqual">
      <formula>2</formula>
    </cfRule>
  </conditionalFormatting>
  <conditionalFormatting pivot="1" sqref="B16:B17 B32">
    <cfRule type="cellIs" dxfId="277" priority="15" operator="between">
      <formula>2</formula>
      <formula>3.2</formula>
    </cfRule>
  </conditionalFormatting>
  <conditionalFormatting pivot="1" sqref="B16:B17 B32">
    <cfRule type="cellIs" dxfId="276" priority="14" operator="greaterThanOrEqual">
      <formula>3.2</formula>
    </cfRule>
  </conditionalFormatting>
  <conditionalFormatting pivot="1" sqref="B16:B17 B32">
    <cfRule type="cellIs" dxfId="275" priority="13" operator="lessThanOrEqual">
      <formula>2</formula>
    </cfRule>
  </conditionalFormatting>
  <conditionalFormatting pivot="1" sqref="B18:B19 B33">
    <cfRule type="cellIs" dxfId="274" priority="12" operator="between">
      <formula>2</formula>
      <formula>3.2</formula>
    </cfRule>
  </conditionalFormatting>
  <conditionalFormatting pivot="1" sqref="B18:B19 B33">
    <cfRule type="cellIs" dxfId="273" priority="11" operator="greaterThanOrEqual">
      <formula>3.2</formula>
    </cfRule>
  </conditionalFormatting>
  <conditionalFormatting pivot="1" sqref="B18:B19 B33">
    <cfRule type="cellIs" dxfId="272" priority="10" operator="lessThanOrEqual">
      <formula>2</formula>
    </cfRule>
  </conditionalFormatting>
  <conditionalFormatting pivot="1" sqref="B20:B21 B34">
    <cfRule type="cellIs" dxfId="271" priority="9" operator="between">
      <formula>2</formula>
      <formula>3.2</formula>
    </cfRule>
  </conditionalFormatting>
  <conditionalFormatting pivot="1" sqref="B20:B21 B34">
    <cfRule type="cellIs" dxfId="270" priority="8" operator="greaterThanOrEqual">
      <formula>3.2</formula>
    </cfRule>
  </conditionalFormatting>
  <conditionalFormatting pivot="1" sqref="B20:B21 B34">
    <cfRule type="cellIs" dxfId="269" priority="7" operator="lessThanOrEqual">
      <formula>2</formula>
    </cfRule>
  </conditionalFormatting>
  <conditionalFormatting pivot="1" sqref="B22:B23 B35">
    <cfRule type="cellIs" dxfId="268" priority="6" operator="between">
      <formula>2</formula>
      <formula>3.2</formula>
    </cfRule>
  </conditionalFormatting>
  <conditionalFormatting pivot="1" sqref="B22:B23 B35">
    <cfRule type="cellIs" dxfId="267" priority="5" operator="greaterThanOrEqual">
      <formula>3.2</formula>
    </cfRule>
  </conditionalFormatting>
  <conditionalFormatting pivot="1" sqref="B22:B23 B35">
    <cfRule type="cellIs" dxfId="266" priority="4" operator="lessThanOrEqual">
      <formula>2</formula>
    </cfRule>
  </conditionalFormatting>
  <conditionalFormatting pivot="1" sqref="B24:B25 B36">
    <cfRule type="cellIs" dxfId="265" priority="3" operator="between">
      <formula>2</formula>
      <formula>3.2</formula>
    </cfRule>
  </conditionalFormatting>
  <conditionalFormatting pivot="1" sqref="B24:B25 B36">
    <cfRule type="cellIs" dxfId="264" priority="2" operator="greaterThanOrEqual">
      <formula>3.2</formula>
    </cfRule>
  </conditionalFormatting>
  <conditionalFormatting pivot="1" sqref="B24:B25 B36">
    <cfRule type="cellIs" dxfId="263" priority="1" operator="lessThanOrEqual">
      <formula>2</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6E6DE-9E04-46A9-9F32-DDA32E74356F}">
  <dimension ref="A3:B36"/>
  <sheetViews>
    <sheetView workbookViewId="0">
      <selection activeCell="F4" sqref="F4"/>
    </sheetView>
  </sheetViews>
  <sheetFormatPr defaultRowHeight="15" x14ac:dyDescent="0.25"/>
  <cols>
    <col min="1" max="1" width="92.42578125" bestFit="1" customWidth="1"/>
    <col min="2" max="2" width="4" bestFit="1" customWidth="1"/>
    <col min="3" max="22" width="87.28515625" bestFit="1" customWidth="1"/>
    <col min="23" max="23" width="28.5703125" bestFit="1" customWidth="1"/>
    <col min="24" max="24" width="40.85546875" bestFit="1" customWidth="1"/>
    <col min="25" max="25" width="65" bestFit="1" customWidth="1"/>
    <col min="26" max="26" width="52.85546875" bestFit="1" customWidth="1"/>
    <col min="27" max="27" width="46" bestFit="1" customWidth="1"/>
    <col min="28" max="28" width="66" bestFit="1" customWidth="1"/>
    <col min="29" max="29" width="66.7109375" bestFit="1" customWidth="1"/>
    <col min="30" max="30" width="50.140625" bestFit="1" customWidth="1"/>
    <col min="31" max="31" width="70" bestFit="1" customWidth="1"/>
    <col min="32" max="32" width="82.28515625" bestFit="1" customWidth="1"/>
    <col min="33" max="33" width="92.42578125" bestFit="1" customWidth="1"/>
  </cols>
  <sheetData>
    <row r="3" spans="1:2" x14ac:dyDescent="0.25">
      <c r="A3" s="2" t="s">
        <v>83</v>
      </c>
    </row>
    <row r="4" spans="1:2" x14ac:dyDescent="0.25">
      <c r="A4" s="3" t="s">
        <v>58</v>
      </c>
      <c r="B4" s="20"/>
    </row>
    <row r="5" spans="1:2" x14ac:dyDescent="0.25">
      <c r="A5" s="4" t="s">
        <v>101</v>
      </c>
      <c r="B5" s="20"/>
    </row>
    <row r="6" spans="1:2" x14ac:dyDescent="0.25">
      <c r="A6" s="3" t="s">
        <v>59</v>
      </c>
      <c r="B6" s="20"/>
    </row>
    <row r="7" spans="1:2" x14ac:dyDescent="0.25">
      <c r="A7" s="4" t="s">
        <v>101</v>
      </c>
      <c r="B7" s="20"/>
    </row>
    <row r="8" spans="1:2" x14ac:dyDescent="0.25">
      <c r="A8" s="3" t="s">
        <v>60</v>
      </c>
      <c r="B8" s="20"/>
    </row>
    <row r="9" spans="1:2" x14ac:dyDescent="0.25">
      <c r="A9" s="4" t="s">
        <v>101</v>
      </c>
      <c r="B9" s="20"/>
    </row>
    <row r="10" spans="1:2" x14ac:dyDescent="0.25">
      <c r="A10" s="3" t="s">
        <v>61</v>
      </c>
      <c r="B10" s="20"/>
    </row>
    <row r="11" spans="1:2" x14ac:dyDescent="0.25">
      <c r="A11" s="4" t="s">
        <v>101</v>
      </c>
      <c r="B11" s="20"/>
    </row>
    <row r="12" spans="1:2" x14ac:dyDescent="0.25">
      <c r="A12" s="3" t="s">
        <v>62</v>
      </c>
      <c r="B12" s="20"/>
    </row>
    <row r="13" spans="1:2" x14ac:dyDescent="0.25">
      <c r="A13" s="4" t="s">
        <v>101</v>
      </c>
      <c r="B13" s="20"/>
    </row>
    <row r="14" spans="1:2" x14ac:dyDescent="0.25">
      <c r="A14" s="3" t="s">
        <v>63</v>
      </c>
      <c r="B14" s="20"/>
    </row>
    <row r="15" spans="1:2" x14ac:dyDescent="0.25">
      <c r="A15" s="4" t="s">
        <v>101</v>
      </c>
      <c r="B15" s="20"/>
    </row>
    <row r="16" spans="1:2" x14ac:dyDescent="0.25">
      <c r="A16" s="3" t="s">
        <v>64</v>
      </c>
      <c r="B16" s="20"/>
    </row>
    <row r="17" spans="1:2" x14ac:dyDescent="0.25">
      <c r="A17" s="4" t="s">
        <v>101</v>
      </c>
      <c r="B17" s="20"/>
    </row>
    <row r="18" spans="1:2" x14ac:dyDescent="0.25">
      <c r="A18" s="3" t="s">
        <v>65</v>
      </c>
      <c r="B18" s="20"/>
    </row>
    <row r="19" spans="1:2" x14ac:dyDescent="0.25">
      <c r="A19" s="4" t="s">
        <v>101</v>
      </c>
      <c r="B19" s="20"/>
    </row>
    <row r="20" spans="1:2" x14ac:dyDescent="0.25">
      <c r="A20" s="3" t="s">
        <v>66</v>
      </c>
      <c r="B20" s="20"/>
    </row>
    <row r="21" spans="1:2" x14ac:dyDescent="0.25">
      <c r="A21" s="4" t="s">
        <v>101</v>
      </c>
      <c r="B21" s="20"/>
    </row>
    <row r="22" spans="1:2" x14ac:dyDescent="0.25">
      <c r="A22" s="3" t="s">
        <v>67</v>
      </c>
      <c r="B22" s="20"/>
    </row>
    <row r="23" spans="1:2" x14ac:dyDescent="0.25">
      <c r="A23" s="4" t="s">
        <v>101</v>
      </c>
      <c r="B23" s="20"/>
    </row>
    <row r="24" spans="1:2" x14ac:dyDescent="0.25">
      <c r="A24" s="3" t="s">
        <v>68</v>
      </c>
      <c r="B24" s="20"/>
    </row>
    <row r="25" spans="1:2" x14ac:dyDescent="0.25">
      <c r="A25" s="4" t="s">
        <v>101</v>
      </c>
      <c r="B25" s="20"/>
    </row>
    <row r="26" spans="1:2" x14ac:dyDescent="0.25">
      <c r="A26" s="3" t="s">
        <v>71</v>
      </c>
      <c r="B26" s="20"/>
    </row>
    <row r="27" spans="1:2" x14ac:dyDescent="0.25">
      <c r="A27" s="3" t="s">
        <v>72</v>
      </c>
      <c r="B27" s="20"/>
    </row>
    <row r="28" spans="1:2" x14ac:dyDescent="0.25">
      <c r="A28" s="3" t="s">
        <v>73</v>
      </c>
      <c r="B28" s="20"/>
    </row>
    <row r="29" spans="1:2" x14ac:dyDescent="0.25">
      <c r="A29" s="3" t="s">
        <v>74</v>
      </c>
      <c r="B29" s="20"/>
    </row>
    <row r="30" spans="1:2" x14ac:dyDescent="0.25">
      <c r="A30" s="3" t="s">
        <v>75</v>
      </c>
      <c r="B30" s="20"/>
    </row>
    <row r="31" spans="1:2" x14ac:dyDescent="0.25">
      <c r="A31" s="3" t="s">
        <v>76</v>
      </c>
      <c r="B31" s="20"/>
    </row>
    <row r="32" spans="1:2" x14ac:dyDescent="0.25">
      <c r="A32" s="3" t="s">
        <v>77</v>
      </c>
      <c r="B32" s="20"/>
    </row>
    <row r="33" spans="1:2" x14ac:dyDescent="0.25">
      <c r="A33" s="3" t="s">
        <v>78</v>
      </c>
      <c r="B33" s="20"/>
    </row>
    <row r="34" spans="1:2" x14ac:dyDescent="0.25">
      <c r="A34" s="3" t="s">
        <v>79</v>
      </c>
      <c r="B34" s="20"/>
    </row>
    <row r="35" spans="1:2" x14ac:dyDescent="0.25">
      <c r="A35" s="3" t="s">
        <v>80</v>
      </c>
      <c r="B35" s="20"/>
    </row>
    <row r="36" spans="1:2" x14ac:dyDescent="0.25">
      <c r="A36" s="3" t="s">
        <v>81</v>
      </c>
      <c r="B36" s="20"/>
    </row>
  </sheetData>
  <conditionalFormatting pivot="1" sqref="B4:B5 B26">
    <cfRule type="cellIs" dxfId="262" priority="33" operator="between">
      <formula>2</formula>
      <formula>3.2</formula>
    </cfRule>
  </conditionalFormatting>
  <conditionalFormatting pivot="1" sqref="B4:B5 B26">
    <cfRule type="cellIs" dxfId="261" priority="32" operator="greaterThanOrEqual">
      <formula>3.2</formula>
    </cfRule>
  </conditionalFormatting>
  <conditionalFormatting pivot="1" sqref="B4:B5 B26">
    <cfRule type="cellIs" dxfId="260" priority="31" operator="lessThanOrEqual">
      <formula>2</formula>
    </cfRule>
  </conditionalFormatting>
  <conditionalFormatting pivot="1" sqref="B6:B7 B27">
    <cfRule type="cellIs" dxfId="259" priority="30" operator="between">
      <formula>2</formula>
      <formula>3.2</formula>
    </cfRule>
  </conditionalFormatting>
  <conditionalFormatting pivot="1" sqref="B6:B7 B27">
    <cfRule type="cellIs" dxfId="258" priority="29" operator="greaterThanOrEqual">
      <formula>3.2</formula>
    </cfRule>
  </conditionalFormatting>
  <conditionalFormatting pivot="1" sqref="B6:B7 B27">
    <cfRule type="cellIs" dxfId="257" priority="28" operator="lessThanOrEqual">
      <formula>2</formula>
    </cfRule>
  </conditionalFormatting>
  <conditionalFormatting pivot="1" sqref="B8:B9 B28">
    <cfRule type="cellIs" dxfId="256" priority="27" operator="between">
      <formula>2</formula>
      <formula>3.2</formula>
    </cfRule>
  </conditionalFormatting>
  <conditionalFormatting pivot="1" sqref="B8:B9 B28">
    <cfRule type="cellIs" dxfId="255" priority="26" operator="greaterThanOrEqual">
      <formula>3.2</formula>
    </cfRule>
  </conditionalFormatting>
  <conditionalFormatting pivot="1" sqref="B8:B9 B28">
    <cfRule type="cellIs" dxfId="254" priority="25" operator="lessThanOrEqual">
      <formula>2</formula>
    </cfRule>
  </conditionalFormatting>
  <conditionalFormatting pivot="1" sqref="B10:B11 B29">
    <cfRule type="cellIs" dxfId="253" priority="24" operator="between">
      <formula>2</formula>
      <formula>3.2</formula>
    </cfRule>
  </conditionalFormatting>
  <conditionalFormatting pivot="1" sqref="B10:B11 B29">
    <cfRule type="cellIs" dxfId="252" priority="23" operator="greaterThanOrEqual">
      <formula>3.2</formula>
    </cfRule>
  </conditionalFormatting>
  <conditionalFormatting pivot="1" sqref="B10:B11 B29">
    <cfRule type="cellIs" dxfId="251" priority="22" operator="lessThanOrEqual">
      <formula>2</formula>
    </cfRule>
  </conditionalFormatting>
  <conditionalFormatting pivot="1" sqref="B12:B13 B30">
    <cfRule type="cellIs" dxfId="250" priority="21" operator="between">
      <formula>2</formula>
      <formula>3.2</formula>
    </cfRule>
  </conditionalFormatting>
  <conditionalFormatting pivot="1" sqref="B12:B13 B30">
    <cfRule type="cellIs" dxfId="249" priority="20" operator="greaterThanOrEqual">
      <formula>3.2</formula>
    </cfRule>
  </conditionalFormatting>
  <conditionalFormatting pivot="1" sqref="B12:B13 B30">
    <cfRule type="cellIs" dxfId="248" priority="19" operator="lessThanOrEqual">
      <formula>2</formula>
    </cfRule>
  </conditionalFormatting>
  <conditionalFormatting pivot="1" sqref="B14:B15 B31">
    <cfRule type="cellIs" dxfId="247" priority="18" operator="between">
      <formula>2</formula>
      <formula>3.2</formula>
    </cfRule>
  </conditionalFormatting>
  <conditionalFormatting pivot="1" sqref="B14:B15 B31">
    <cfRule type="cellIs" dxfId="246" priority="17" operator="greaterThanOrEqual">
      <formula>3.2</formula>
    </cfRule>
  </conditionalFormatting>
  <conditionalFormatting pivot="1" sqref="B14:B15 B31">
    <cfRule type="cellIs" dxfId="245" priority="16" operator="lessThanOrEqual">
      <formula>2</formula>
    </cfRule>
  </conditionalFormatting>
  <conditionalFormatting pivot="1" sqref="B16:B17 B32">
    <cfRule type="cellIs" dxfId="244" priority="15" operator="between">
      <formula>2</formula>
      <formula>3.2</formula>
    </cfRule>
  </conditionalFormatting>
  <conditionalFormatting pivot="1" sqref="B16:B17 B32">
    <cfRule type="cellIs" dxfId="243" priority="14" operator="greaterThanOrEqual">
      <formula>3.2</formula>
    </cfRule>
  </conditionalFormatting>
  <conditionalFormatting pivot="1" sqref="B16:B17 B32">
    <cfRule type="cellIs" dxfId="242" priority="13" operator="lessThanOrEqual">
      <formula>2</formula>
    </cfRule>
  </conditionalFormatting>
  <conditionalFormatting pivot="1" sqref="B18:B19 B33">
    <cfRule type="cellIs" dxfId="241" priority="12" operator="between">
      <formula>2</formula>
      <formula>3.2</formula>
    </cfRule>
  </conditionalFormatting>
  <conditionalFormatting pivot="1" sqref="B18:B19 B33">
    <cfRule type="cellIs" dxfId="240" priority="11" operator="greaterThanOrEqual">
      <formula>3.2</formula>
    </cfRule>
  </conditionalFormatting>
  <conditionalFormatting pivot="1" sqref="B18:B19 B33">
    <cfRule type="cellIs" dxfId="239" priority="10" operator="lessThanOrEqual">
      <formula>2</formula>
    </cfRule>
  </conditionalFormatting>
  <conditionalFormatting pivot="1" sqref="B20:B21 B34">
    <cfRule type="cellIs" dxfId="238" priority="9" operator="between">
      <formula>2</formula>
      <formula>3.2</formula>
    </cfRule>
  </conditionalFormatting>
  <conditionalFormatting pivot="1" sqref="B20:B21 B34">
    <cfRule type="cellIs" dxfId="237" priority="8" operator="greaterThanOrEqual">
      <formula>3.2</formula>
    </cfRule>
  </conditionalFormatting>
  <conditionalFormatting pivot="1" sqref="B20:B21 B34">
    <cfRule type="cellIs" dxfId="236" priority="7" operator="lessThanOrEqual">
      <formula>2</formula>
    </cfRule>
  </conditionalFormatting>
  <conditionalFormatting pivot="1" sqref="B22:B23 B35">
    <cfRule type="cellIs" dxfId="235" priority="6" operator="between">
      <formula>2</formula>
      <formula>3.2</formula>
    </cfRule>
  </conditionalFormatting>
  <conditionalFormatting pivot="1" sqref="B22:B23 B35">
    <cfRule type="cellIs" dxfId="234" priority="5" operator="greaterThanOrEqual">
      <formula>3.2</formula>
    </cfRule>
  </conditionalFormatting>
  <conditionalFormatting pivot="1" sqref="B22:B23 B35">
    <cfRule type="cellIs" dxfId="233" priority="4" operator="lessThanOrEqual">
      <formula>2</formula>
    </cfRule>
  </conditionalFormatting>
  <conditionalFormatting pivot="1" sqref="B24:B25 B36">
    <cfRule type="cellIs" dxfId="232" priority="3" operator="between">
      <formula>2</formula>
      <formula>3.2</formula>
    </cfRule>
  </conditionalFormatting>
  <conditionalFormatting pivot="1" sqref="B24:B25 B36">
    <cfRule type="cellIs" dxfId="231" priority="2" operator="greaterThanOrEqual">
      <formula>3.2</formula>
    </cfRule>
  </conditionalFormatting>
  <conditionalFormatting pivot="1" sqref="B24:B25 B36">
    <cfRule type="cellIs" dxfId="230" priority="1" operator="lessThanOrEqual">
      <formula>2</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1FC5C-C809-4794-AA66-1436E632FA9C}">
  <dimension ref="A1:L5"/>
  <sheetViews>
    <sheetView workbookViewId="0">
      <selection activeCell="C1" sqref="C1"/>
    </sheetView>
  </sheetViews>
  <sheetFormatPr defaultRowHeight="15" x14ac:dyDescent="0.25"/>
  <cols>
    <col min="1" max="1" width="13.140625" bestFit="1" customWidth="1"/>
    <col min="2" max="2" width="23.5703125" bestFit="1" customWidth="1"/>
    <col min="3" max="3" width="35.85546875" bestFit="1" customWidth="1"/>
    <col min="4" max="4" width="60" bestFit="1" customWidth="1"/>
    <col min="5" max="5" width="47.85546875" bestFit="1" customWidth="1"/>
    <col min="6" max="6" width="41" bestFit="1" customWidth="1"/>
    <col min="7" max="7" width="61" bestFit="1" customWidth="1"/>
    <col min="8" max="8" width="61.7109375" bestFit="1" customWidth="1"/>
    <col min="9" max="9" width="45.140625" bestFit="1" customWidth="1"/>
    <col min="10" max="10" width="65" bestFit="1" customWidth="1"/>
    <col min="11" max="11" width="77.28515625" bestFit="1" customWidth="1"/>
    <col min="12" max="12" width="87.28515625" bestFit="1" customWidth="1"/>
  </cols>
  <sheetData>
    <row r="1" spans="1:12" x14ac:dyDescent="0.25">
      <c r="A1" s="2" t="s">
        <v>39</v>
      </c>
      <c r="B1" t="s">
        <v>100</v>
      </c>
    </row>
    <row r="3" spans="1:12" x14ac:dyDescent="0.25">
      <c r="A3" s="2" t="s">
        <v>83</v>
      </c>
      <c r="B3" t="s">
        <v>58</v>
      </c>
      <c r="C3" t="s">
        <v>59</v>
      </c>
      <c r="D3" t="s">
        <v>60</v>
      </c>
      <c r="E3" t="s">
        <v>61</v>
      </c>
      <c r="F3" t="s">
        <v>62</v>
      </c>
      <c r="G3" t="s">
        <v>63</v>
      </c>
      <c r="H3" t="s">
        <v>64</v>
      </c>
      <c r="I3" t="s">
        <v>65</v>
      </c>
      <c r="J3" t="s">
        <v>66</v>
      </c>
      <c r="K3" t="s">
        <v>67</v>
      </c>
      <c r="L3" t="s">
        <v>68</v>
      </c>
    </row>
    <row r="4" spans="1:12" x14ac:dyDescent="0.25">
      <c r="A4" s="3" t="s">
        <v>101</v>
      </c>
      <c r="B4" s="20"/>
      <c r="C4" s="20"/>
      <c r="D4" s="20"/>
      <c r="E4" s="20"/>
      <c r="F4" s="20"/>
      <c r="G4" s="20"/>
      <c r="H4" s="20"/>
      <c r="I4" s="20"/>
      <c r="J4" s="20"/>
      <c r="K4" s="20"/>
      <c r="L4" s="20"/>
    </row>
    <row r="5" spans="1:12" x14ac:dyDescent="0.25">
      <c r="A5" s="3" t="s">
        <v>84</v>
      </c>
      <c r="B5" s="20"/>
      <c r="C5" s="20"/>
      <c r="D5" s="20"/>
      <c r="E5" s="20"/>
      <c r="F5" s="20"/>
      <c r="G5" s="20"/>
      <c r="H5" s="20"/>
      <c r="I5" s="20"/>
      <c r="J5" s="20"/>
      <c r="K5" s="20"/>
      <c r="L5" s="20"/>
    </row>
  </sheetData>
  <sheetProtection selectLockedCells="1"/>
  <conditionalFormatting pivot="1" sqref="B4:B5">
    <cfRule type="cellIs" dxfId="229" priority="33" operator="between">
      <formula>2</formula>
      <formula>3.2</formula>
    </cfRule>
  </conditionalFormatting>
  <conditionalFormatting pivot="1" sqref="B4:B5">
    <cfRule type="cellIs" dxfId="228" priority="32" operator="greaterThanOrEqual">
      <formula>3.2</formula>
    </cfRule>
  </conditionalFormatting>
  <conditionalFormatting pivot="1" sqref="B4:B5">
    <cfRule type="cellIs" dxfId="227" priority="31" operator="lessThanOrEqual">
      <formula>2</formula>
    </cfRule>
  </conditionalFormatting>
  <conditionalFormatting pivot="1" sqref="C4:C5">
    <cfRule type="cellIs" dxfId="226" priority="30" operator="between">
      <formula>2</formula>
      <formula>3.2</formula>
    </cfRule>
  </conditionalFormatting>
  <conditionalFormatting pivot="1" sqref="C4:C5">
    <cfRule type="cellIs" dxfId="225" priority="29" operator="greaterThanOrEqual">
      <formula>3.2</formula>
    </cfRule>
  </conditionalFormatting>
  <conditionalFormatting pivot="1" sqref="C4:C5">
    <cfRule type="cellIs" dxfId="224" priority="28" operator="lessThanOrEqual">
      <formula>2</formula>
    </cfRule>
  </conditionalFormatting>
  <conditionalFormatting pivot="1" sqref="D4:D5">
    <cfRule type="cellIs" dxfId="223" priority="27" operator="between">
      <formula>2</formula>
      <formula>3.2</formula>
    </cfRule>
  </conditionalFormatting>
  <conditionalFormatting pivot="1" sqref="D4:D5">
    <cfRule type="cellIs" dxfId="222" priority="26" operator="greaterThanOrEqual">
      <formula>3.2</formula>
    </cfRule>
  </conditionalFormatting>
  <conditionalFormatting pivot="1" sqref="D4:D5">
    <cfRule type="cellIs" dxfId="221" priority="25" operator="lessThanOrEqual">
      <formula>2</formula>
    </cfRule>
  </conditionalFormatting>
  <conditionalFormatting pivot="1" sqref="E4:E5">
    <cfRule type="cellIs" dxfId="220" priority="24" operator="between">
      <formula>2</formula>
      <formula>3.2</formula>
    </cfRule>
  </conditionalFormatting>
  <conditionalFormatting pivot="1" sqref="E4:E5">
    <cfRule type="cellIs" dxfId="219" priority="23" operator="greaterThanOrEqual">
      <formula>3.2</formula>
    </cfRule>
  </conditionalFormatting>
  <conditionalFormatting pivot="1" sqref="E4:E5">
    <cfRule type="cellIs" dxfId="218" priority="22" operator="lessThanOrEqual">
      <formula>2</formula>
    </cfRule>
  </conditionalFormatting>
  <conditionalFormatting pivot="1" sqref="F4:F5">
    <cfRule type="cellIs" dxfId="217" priority="21" operator="between">
      <formula>2</formula>
      <formula>3.2</formula>
    </cfRule>
  </conditionalFormatting>
  <conditionalFormatting pivot="1" sqref="F4:F5">
    <cfRule type="cellIs" dxfId="216" priority="20" operator="greaterThanOrEqual">
      <formula>3.2</formula>
    </cfRule>
  </conditionalFormatting>
  <conditionalFormatting pivot="1" sqref="F4:F5">
    <cfRule type="cellIs" dxfId="215" priority="19" operator="lessThanOrEqual">
      <formula>2</formula>
    </cfRule>
  </conditionalFormatting>
  <conditionalFormatting pivot="1" sqref="G4:G5">
    <cfRule type="cellIs" dxfId="214" priority="18" operator="between">
      <formula>2</formula>
      <formula>3.2</formula>
    </cfRule>
  </conditionalFormatting>
  <conditionalFormatting pivot="1" sqref="G4:G5">
    <cfRule type="cellIs" dxfId="213" priority="17" operator="greaterThanOrEqual">
      <formula>3.2</formula>
    </cfRule>
  </conditionalFormatting>
  <conditionalFormatting pivot="1" sqref="G4:G5">
    <cfRule type="cellIs" dxfId="212" priority="16" operator="lessThanOrEqual">
      <formula>2</formula>
    </cfRule>
  </conditionalFormatting>
  <conditionalFormatting pivot="1" sqref="H4:H5">
    <cfRule type="cellIs" dxfId="211" priority="15" operator="between">
      <formula>2</formula>
      <formula>3.2</formula>
    </cfRule>
  </conditionalFormatting>
  <conditionalFormatting pivot="1" sqref="H4:H5">
    <cfRule type="cellIs" dxfId="210" priority="14" operator="greaterThanOrEqual">
      <formula>3.2</formula>
    </cfRule>
  </conditionalFormatting>
  <conditionalFormatting pivot="1" sqref="H4:H5">
    <cfRule type="cellIs" dxfId="209" priority="13" operator="lessThanOrEqual">
      <formula>2</formula>
    </cfRule>
  </conditionalFormatting>
  <conditionalFormatting pivot="1" sqref="I4:I5">
    <cfRule type="cellIs" dxfId="208" priority="12" operator="between">
      <formula>2</formula>
      <formula>3.2</formula>
    </cfRule>
  </conditionalFormatting>
  <conditionalFormatting pivot="1" sqref="I4:I5">
    <cfRule type="cellIs" dxfId="207" priority="11" operator="greaterThanOrEqual">
      <formula>3.2</formula>
    </cfRule>
  </conditionalFormatting>
  <conditionalFormatting pivot="1" sqref="I4:I5">
    <cfRule type="cellIs" dxfId="206" priority="10" operator="lessThanOrEqual">
      <formula>2</formula>
    </cfRule>
  </conditionalFormatting>
  <conditionalFormatting pivot="1" sqref="J4:J5">
    <cfRule type="cellIs" dxfId="205" priority="9" operator="between">
      <formula>2</formula>
      <formula>3.2</formula>
    </cfRule>
  </conditionalFormatting>
  <conditionalFormatting pivot="1" sqref="J4:J5">
    <cfRule type="cellIs" dxfId="204" priority="8" operator="greaterThanOrEqual">
      <formula>3.2</formula>
    </cfRule>
  </conditionalFormatting>
  <conditionalFormatting pivot="1" sqref="J4:J5">
    <cfRule type="cellIs" dxfId="203" priority="7" operator="lessThanOrEqual">
      <formula>2</formula>
    </cfRule>
  </conditionalFormatting>
  <conditionalFormatting pivot="1" sqref="K4:K5">
    <cfRule type="cellIs" dxfId="202" priority="6" operator="between">
      <formula>2</formula>
      <formula>3.2</formula>
    </cfRule>
  </conditionalFormatting>
  <conditionalFormatting pivot="1" sqref="K4:K5">
    <cfRule type="cellIs" dxfId="201" priority="5" operator="greaterThanOrEqual">
      <formula>3.2</formula>
    </cfRule>
  </conditionalFormatting>
  <conditionalFormatting pivot="1" sqref="K4:K5">
    <cfRule type="cellIs" dxfId="200" priority="4" operator="lessThanOrEqual">
      <formula>2</formula>
    </cfRule>
  </conditionalFormatting>
  <conditionalFormatting pivot="1" sqref="L4:L5">
    <cfRule type="cellIs" dxfId="199" priority="3" operator="between">
      <formula>2</formula>
      <formula>3.2</formula>
    </cfRule>
  </conditionalFormatting>
  <conditionalFormatting pivot="1" sqref="L4:L5">
    <cfRule type="cellIs" dxfId="198" priority="2" operator="greaterThanOrEqual">
      <formula>3.2</formula>
    </cfRule>
  </conditionalFormatting>
  <conditionalFormatting pivot="1" sqref="L4:L5">
    <cfRule type="cellIs" dxfId="197" priority="1" operator="lessThanOrEqual">
      <formula>2</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80521-0990-4B35-9DAE-694D9EFFDBA9}">
  <dimension ref="A1:W7"/>
  <sheetViews>
    <sheetView workbookViewId="0">
      <selection activeCell="D4" sqref="D4 D6:D7 O6:O7"/>
      <pivotSelection pane="bottomRight" showHeader="1" extendable="1" axis="axisCol" start="2" max="22" activeRow="3" activeCol="3" previousRow="3" previousCol="3" click="1" r:id="rId1">
        <pivotArea dataOnly="0" outline="0" fieldPosition="0">
          <references count="1">
            <reference field="4294967294" count="1">
              <x v="2"/>
            </reference>
          </references>
        </pivotArea>
      </pivotSelection>
    </sheetView>
  </sheetViews>
  <sheetFormatPr defaultRowHeight="15" x14ac:dyDescent="0.25"/>
  <cols>
    <col min="1" max="1" width="13.140625" bestFit="1" customWidth="1"/>
    <col min="2" max="2" width="23.5703125" bestFit="1" customWidth="1"/>
    <col min="3" max="3" width="35.85546875" bestFit="1" customWidth="1"/>
    <col min="4" max="4" width="60" bestFit="1" customWidth="1"/>
    <col min="5" max="5" width="47.85546875" bestFit="1" customWidth="1"/>
    <col min="6" max="6" width="41" bestFit="1" customWidth="1"/>
    <col min="7" max="7" width="61" bestFit="1" customWidth="1"/>
    <col min="8" max="8" width="61.7109375" bestFit="1" customWidth="1"/>
    <col min="9" max="9" width="45.140625" bestFit="1" customWidth="1"/>
    <col min="10" max="10" width="65" bestFit="1" customWidth="1"/>
    <col min="11" max="11" width="77.28515625" bestFit="1" customWidth="1"/>
    <col min="12" max="12" width="87.28515625" bestFit="1" customWidth="1"/>
    <col min="13" max="13" width="28.5703125" bestFit="1" customWidth="1"/>
    <col min="14" max="14" width="40.85546875" bestFit="1" customWidth="1"/>
    <col min="15" max="15" width="65" bestFit="1" customWidth="1"/>
    <col min="16" max="16" width="52.85546875" bestFit="1" customWidth="1"/>
    <col min="17" max="17" width="46" bestFit="1" customWidth="1"/>
    <col min="18" max="18" width="66" bestFit="1" customWidth="1"/>
    <col min="19" max="19" width="66.7109375" bestFit="1" customWidth="1"/>
    <col min="20" max="20" width="50.140625" bestFit="1" customWidth="1"/>
    <col min="21" max="21" width="70" bestFit="1" customWidth="1"/>
    <col min="22" max="22" width="82.28515625" bestFit="1" customWidth="1"/>
    <col min="23" max="23" width="92.42578125" bestFit="1" customWidth="1"/>
  </cols>
  <sheetData>
    <row r="1" spans="1:23" x14ac:dyDescent="0.25">
      <c r="A1" s="2" t="s">
        <v>39</v>
      </c>
      <c r="B1" t="s">
        <v>100</v>
      </c>
    </row>
    <row r="3" spans="1:23" x14ac:dyDescent="0.25">
      <c r="B3" s="2" t="s">
        <v>70</v>
      </c>
    </row>
    <row r="4" spans="1:23" x14ac:dyDescent="0.25">
      <c r="B4" t="s">
        <v>58</v>
      </c>
      <c r="C4" t="s">
        <v>59</v>
      </c>
      <c r="D4" t="s">
        <v>60</v>
      </c>
      <c r="E4" t="s">
        <v>61</v>
      </c>
      <c r="F4" t="s">
        <v>62</v>
      </c>
      <c r="G4" t="s">
        <v>63</v>
      </c>
      <c r="H4" t="s">
        <v>64</v>
      </c>
      <c r="I4" t="s">
        <v>65</v>
      </c>
      <c r="J4" t="s">
        <v>66</v>
      </c>
      <c r="K4" t="s">
        <v>67</v>
      </c>
      <c r="L4" t="s">
        <v>68</v>
      </c>
      <c r="M4" t="s">
        <v>71</v>
      </c>
      <c r="N4" t="s">
        <v>72</v>
      </c>
      <c r="O4" t="s">
        <v>73</v>
      </c>
      <c r="P4" t="s">
        <v>74</v>
      </c>
      <c r="Q4" t="s">
        <v>75</v>
      </c>
      <c r="R4" t="s">
        <v>76</v>
      </c>
      <c r="S4" t="s">
        <v>77</v>
      </c>
      <c r="T4" t="s">
        <v>78</v>
      </c>
      <c r="U4" t="s">
        <v>79</v>
      </c>
      <c r="V4" t="s">
        <v>80</v>
      </c>
      <c r="W4" t="s">
        <v>81</v>
      </c>
    </row>
    <row r="5" spans="1:23" x14ac:dyDescent="0.25">
      <c r="A5" s="2" t="s">
        <v>83</v>
      </c>
      <c r="B5" t="s">
        <v>101</v>
      </c>
      <c r="C5" t="s">
        <v>101</v>
      </c>
      <c r="D5" t="s">
        <v>101</v>
      </c>
      <c r="E5" t="s">
        <v>101</v>
      </c>
      <c r="F5" t="s">
        <v>101</v>
      </c>
      <c r="G5" t="s">
        <v>101</v>
      </c>
      <c r="H5" t="s">
        <v>101</v>
      </c>
      <c r="I5" t="s">
        <v>101</v>
      </c>
      <c r="J5" t="s">
        <v>101</v>
      </c>
      <c r="K5" t="s">
        <v>101</v>
      </c>
      <c r="L5" t="s">
        <v>101</v>
      </c>
    </row>
    <row r="6" spans="1:23" x14ac:dyDescent="0.25">
      <c r="A6" s="3" t="s">
        <v>101</v>
      </c>
      <c r="B6" s="20"/>
      <c r="C6" s="20"/>
      <c r="D6" s="20"/>
      <c r="E6" s="20"/>
      <c r="F6" s="20"/>
      <c r="G6" s="20"/>
      <c r="H6" s="20"/>
      <c r="I6" s="20"/>
      <c r="J6" s="20"/>
      <c r="K6" s="20"/>
      <c r="L6" s="20"/>
      <c r="M6" s="20"/>
      <c r="N6" s="20"/>
      <c r="O6" s="20"/>
      <c r="P6" s="20"/>
      <c r="Q6" s="20"/>
      <c r="R6" s="20"/>
      <c r="S6" s="20"/>
      <c r="T6" s="20"/>
      <c r="U6" s="20"/>
      <c r="V6" s="20"/>
      <c r="W6" s="20"/>
    </row>
    <row r="7" spans="1:23" x14ac:dyDescent="0.25">
      <c r="A7" s="3" t="s">
        <v>84</v>
      </c>
      <c r="B7" s="20"/>
      <c r="C7" s="20"/>
      <c r="D7" s="20"/>
      <c r="E7" s="20"/>
      <c r="F7" s="20"/>
      <c r="G7" s="20"/>
      <c r="H7" s="20"/>
      <c r="I7" s="20"/>
      <c r="J7" s="20"/>
      <c r="K7" s="20"/>
      <c r="L7" s="20"/>
      <c r="M7" s="20"/>
      <c r="N7" s="20"/>
      <c r="O7" s="20"/>
      <c r="P7" s="20"/>
      <c r="Q7" s="20"/>
      <c r="R7" s="20"/>
      <c r="S7" s="20"/>
      <c r="T7" s="20"/>
      <c r="U7" s="20"/>
      <c r="V7" s="20"/>
      <c r="W7" s="20"/>
    </row>
  </sheetData>
  <sheetProtection selectLockedCells="1"/>
  <conditionalFormatting pivot="1" sqref="B6:B7 M6:M7">
    <cfRule type="cellIs" dxfId="196" priority="33" operator="between">
      <formula>2</formula>
      <formula>3.2</formula>
    </cfRule>
  </conditionalFormatting>
  <conditionalFormatting pivot="1" sqref="B6:B7 M6:M7">
    <cfRule type="cellIs" dxfId="195" priority="32" operator="greaterThanOrEqual">
      <formula>3.2</formula>
    </cfRule>
  </conditionalFormatting>
  <conditionalFormatting pivot="1" sqref="B6:B7 M6:M7">
    <cfRule type="cellIs" dxfId="194" priority="31" operator="lessThanOrEqual">
      <formula>2</formula>
    </cfRule>
  </conditionalFormatting>
  <conditionalFormatting pivot="1" sqref="C6:C7 N6:N7">
    <cfRule type="cellIs" dxfId="193" priority="30" operator="between">
      <formula>2</formula>
      <formula>3.2</formula>
    </cfRule>
  </conditionalFormatting>
  <conditionalFormatting pivot="1" sqref="C6:C7 N6:N7">
    <cfRule type="cellIs" dxfId="192" priority="29" operator="greaterThanOrEqual">
      <formula>3.2</formula>
    </cfRule>
  </conditionalFormatting>
  <conditionalFormatting pivot="1" sqref="C6:C7 N6:N7">
    <cfRule type="cellIs" dxfId="191" priority="28" operator="lessThanOrEqual">
      <formula>2</formula>
    </cfRule>
  </conditionalFormatting>
  <conditionalFormatting pivot="1" sqref="D6:D7 O6:O7">
    <cfRule type="cellIs" dxfId="190" priority="27" operator="between">
      <formula>2</formula>
      <formula>3.2</formula>
    </cfRule>
  </conditionalFormatting>
  <conditionalFormatting pivot="1" sqref="D6:D7 O6:O7">
    <cfRule type="cellIs" dxfId="189" priority="26" operator="greaterThanOrEqual">
      <formula>3.2</formula>
    </cfRule>
  </conditionalFormatting>
  <conditionalFormatting pivot="1" sqref="D6:D7 O6:O7">
    <cfRule type="cellIs" dxfId="188" priority="25" operator="lessThanOrEqual">
      <formula>2</formula>
    </cfRule>
  </conditionalFormatting>
  <conditionalFormatting pivot="1" sqref="E6:E7 P6:P7">
    <cfRule type="cellIs" dxfId="187" priority="24" operator="between">
      <formula>2</formula>
      <formula>3.2</formula>
    </cfRule>
  </conditionalFormatting>
  <conditionalFormatting pivot="1" sqref="E6:E7 P6:P7">
    <cfRule type="cellIs" dxfId="186" priority="23" operator="greaterThanOrEqual">
      <formula>3.2</formula>
    </cfRule>
  </conditionalFormatting>
  <conditionalFormatting pivot="1" sqref="E6:E7 P6:P7">
    <cfRule type="cellIs" dxfId="185" priority="22" operator="lessThanOrEqual">
      <formula>2</formula>
    </cfRule>
  </conditionalFormatting>
  <conditionalFormatting pivot="1" sqref="F6:F7 Q6:Q7">
    <cfRule type="cellIs" dxfId="184" priority="21" operator="between">
      <formula>2</formula>
      <formula>3.2</formula>
    </cfRule>
  </conditionalFormatting>
  <conditionalFormatting pivot="1" sqref="F6:F7 Q6:Q7">
    <cfRule type="cellIs" dxfId="183" priority="20" operator="greaterThanOrEqual">
      <formula>3.2</formula>
    </cfRule>
  </conditionalFormatting>
  <conditionalFormatting pivot="1" sqref="F6:F7 Q6:Q7">
    <cfRule type="cellIs" dxfId="182" priority="19" operator="lessThanOrEqual">
      <formula>2</formula>
    </cfRule>
  </conditionalFormatting>
  <conditionalFormatting pivot="1" sqref="G6:G7 R6:R7">
    <cfRule type="cellIs" dxfId="181" priority="18" operator="between">
      <formula>2</formula>
      <formula>3.2</formula>
    </cfRule>
  </conditionalFormatting>
  <conditionalFormatting pivot="1" sqref="G6:G7 R6:R7">
    <cfRule type="cellIs" dxfId="180" priority="17" operator="greaterThanOrEqual">
      <formula>3.2</formula>
    </cfRule>
  </conditionalFormatting>
  <conditionalFormatting pivot="1" sqref="G6:G7 R6:R7">
    <cfRule type="cellIs" dxfId="179" priority="16" operator="lessThanOrEqual">
      <formula>2</formula>
    </cfRule>
  </conditionalFormatting>
  <conditionalFormatting pivot="1" sqref="H6:H7 S6:S7">
    <cfRule type="cellIs" dxfId="178" priority="15" operator="between">
      <formula>2</formula>
      <formula>3.2</formula>
    </cfRule>
  </conditionalFormatting>
  <conditionalFormatting pivot="1" sqref="H6:H7 S6:S7">
    <cfRule type="cellIs" dxfId="177" priority="14" operator="greaterThanOrEqual">
      <formula>3.2</formula>
    </cfRule>
  </conditionalFormatting>
  <conditionalFormatting pivot="1" sqref="H6:H7 S6:S7">
    <cfRule type="cellIs" dxfId="176" priority="13" operator="lessThanOrEqual">
      <formula>2</formula>
    </cfRule>
  </conditionalFormatting>
  <conditionalFormatting pivot="1" sqref="I6:I7 T6:T7">
    <cfRule type="cellIs" dxfId="175" priority="12" operator="between">
      <formula>2</formula>
      <formula>3.2</formula>
    </cfRule>
  </conditionalFormatting>
  <conditionalFormatting pivot="1" sqref="I6:I7 T6:T7">
    <cfRule type="cellIs" dxfId="174" priority="11" operator="greaterThanOrEqual">
      <formula>3.2</formula>
    </cfRule>
  </conditionalFormatting>
  <conditionalFormatting pivot="1" sqref="I6:I7 T6:T7">
    <cfRule type="cellIs" dxfId="173" priority="10" operator="lessThanOrEqual">
      <formula>2</formula>
    </cfRule>
  </conditionalFormatting>
  <conditionalFormatting pivot="1" sqref="J6:J7 U6:U7">
    <cfRule type="cellIs" dxfId="172" priority="9" operator="between">
      <formula>2</formula>
      <formula>3.2</formula>
    </cfRule>
  </conditionalFormatting>
  <conditionalFormatting pivot="1" sqref="J6:J7 U6:U7">
    <cfRule type="cellIs" dxfId="171" priority="8" operator="greaterThanOrEqual">
      <formula>3.2</formula>
    </cfRule>
  </conditionalFormatting>
  <conditionalFormatting pivot="1" sqref="J6:J7 U6:U7">
    <cfRule type="cellIs" dxfId="170" priority="7" operator="lessThanOrEqual">
      <formula>2</formula>
    </cfRule>
  </conditionalFormatting>
  <conditionalFormatting pivot="1" sqref="K6:K7 V6:V7">
    <cfRule type="cellIs" dxfId="169" priority="6" operator="between">
      <formula>2</formula>
      <formula>3.2</formula>
    </cfRule>
  </conditionalFormatting>
  <conditionalFormatting pivot="1" sqref="K6:K7 V6:V7">
    <cfRule type="cellIs" dxfId="168" priority="5" operator="greaterThanOrEqual">
      <formula>3.2</formula>
    </cfRule>
  </conditionalFormatting>
  <conditionalFormatting pivot="1" sqref="K6:K7 V6:V7">
    <cfRule type="cellIs" dxfId="167" priority="4" operator="lessThanOrEqual">
      <formula>2</formula>
    </cfRule>
  </conditionalFormatting>
  <conditionalFormatting pivot="1" sqref="L6:L7 W6:W7">
    <cfRule type="cellIs" dxfId="166" priority="3" operator="between">
      <formula>2</formula>
      <formula>3.2</formula>
    </cfRule>
  </conditionalFormatting>
  <conditionalFormatting pivot="1" sqref="L6:L7 W6:W7">
    <cfRule type="cellIs" dxfId="165" priority="2" operator="greaterThanOrEqual">
      <formula>3.2</formula>
    </cfRule>
  </conditionalFormatting>
  <conditionalFormatting pivot="1" sqref="L6:L7 W6:W7">
    <cfRule type="cellIs" dxfId="164" priority="1" operator="lessThanOrEqual">
      <formula>2</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32C1C-262A-41C6-8909-CE7CD5359FA3}">
  <dimension ref="A1:W7"/>
  <sheetViews>
    <sheetView workbookViewId="0">
      <selection activeCell="E4" sqref="E4 E6:E7 P6:P7"/>
      <pivotSelection pane="bottomRight" showHeader="1" extendable="1" axis="axisCol" start="3" max="22" activeRow="3" activeCol="4" previousRow="3" previousCol="4" click="1" r:id="rId1">
        <pivotArea dataOnly="0" outline="0" fieldPosition="0">
          <references count="1">
            <reference field="4294967294" count="1">
              <x v="3"/>
            </reference>
          </references>
        </pivotArea>
      </pivotSelection>
    </sheetView>
  </sheetViews>
  <sheetFormatPr defaultRowHeight="15" x14ac:dyDescent="0.25"/>
  <cols>
    <col min="1" max="1" width="13.140625" bestFit="1" customWidth="1"/>
    <col min="2" max="2" width="23.5703125" bestFit="1" customWidth="1"/>
    <col min="3" max="3" width="35.85546875" bestFit="1" customWidth="1"/>
    <col min="4" max="4" width="60" bestFit="1" customWidth="1"/>
    <col min="5" max="5" width="47.85546875" bestFit="1" customWidth="1"/>
    <col min="6" max="6" width="41" bestFit="1" customWidth="1"/>
    <col min="7" max="7" width="61" bestFit="1" customWidth="1"/>
    <col min="8" max="8" width="61.7109375" bestFit="1" customWidth="1"/>
    <col min="9" max="9" width="45.140625" bestFit="1" customWidth="1"/>
    <col min="10" max="10" width="65" bestFit="1" customWidth="1"/>
    <col min="11" max="11" width="77.28515625" bestFit="1" customWidth="1"/>
    <col min="12" max="12" width="87.28515625" bestFit="1" customWidth="1"/>
    <col min="13" max="13" width="28.5703125" bestFit="1" customWidth="1"/>
    <col min="14" max="14" width="40.85546875" bestFit="1" customWidth="1"/>
    <col min="15" max="15" width="65" bestFit="1" customWidth="1"/>
    <col min="16" max="16" width="52.85546875" bestFit="1" customWidth="1"/>
    <col min="17" max="17" width="46" bestFit="1" customWidth="1"/>
    <col min="18" max="18" width="66" bestFit="1" customWidth="1"/>
    <col min="19" max="19" width="66.7109375" bestFit="1" customWidth="1"/>
    <col min="20" max="20" width="50.140625" bestFit="1" customWidth="1"/>
    <col min="21" max="21" width="70" bestFit="1" customWidth="1"/>
    <col min="22" max="22" width="82.28515625" bestFit="1" customWidth="1"/>
    <col min="23" max="23" width="92.42578125" bestFit="1" customWidth="1"/>
  </cols>
  <sheetData>
    <row r="1" spans="1:23" x14ac:dyDescent="0.25">
      <c r="A1" s="2" t="s">
        <v>39</v>
      </c>
      <c r="B1" t="s">
        <v>100</v>
      </c>
    </row>
    <row r="3" spans="1:23" x14ac:dyDescent="0.25">
      <c r="B3" s="2" t="s">
        <v>70</v>
      </c>
    </row>
    <row r="4" spans="1:23" x14ac:dyDescent="0.25">
      <c r="B4" t="s">
        <v>58</v>
      </c>
      <c r="C4" t="s">
        <v>59</v>
      </c>
      <c r="D4" t="s">
        <v>60</v>
      </c>
      <c r="E4" t="s">
        <v>61</v>
      </c>
      <c r="F4" t="s">
        <v>62</v>
      </c>
      <c r="G4" t="s">
        <v>63</v>
      </c>
      <c r="H4" t="s">
        <v>64</v>
      </c>
      <c r="I4" t="s">
        <v>65</v>
      </c>
      <c r="J4" t="s">
        <v>66</v>
      </c>
      <c r="K4" t="s">
        <v>67</v>
      </c>
      <c r="L4" t="s">
        <v>68</v>
      </c>
      <c r="M4" t="s">
        <v>71</v>
      </c>
      <c r="N4" t="s">
        <v>72</v>
      </c>
      <c r="O4" t="s">
        <v>73</v>
      </c>
      <c r="P4" t="s">
        <v>74</v>
      </c>
      <c r="Q4" t="s">
        <v>75</v>
      </c>
      <c r="R4" t="s">
        <v>76</v>
      </c>
      <c r="S4" t="s">
        <v>77</v>
      </c>
      <c r="T4" t="s">
        <v>78</v>
      </c>
      <c r="U4" t="s">
        <v>79</v>
      </c>
      <c r="V4" t="s">
        <v>80</v>
      </c>
      <c r="W4" t="s">
        <v>81</v>
      </c>
    </row>
    <row r="5" spans="1:23" x14ac:dyDescent="0.25">
      <c r="A5" s="2" t="s">
        <v>83</v>
      </c>
      <c r="B5" t="s">
        <v>101</v>
      </c>
      <c r="C5" t="s">
        <v>101</v>
      </c>
      <c r="D5" t="s">
        <v>101</v>
      </c>
      <c r="E5" t="s">
        <v>101</v>
      </c>
      <c r="F5" t="s">
        <v>101</v>
      </c>
      <c r="G5" t="s">
        <v>101</v>
      </c>
      <c r="H5" t="s">
        <v>101</v>
      </c>
      <c r="I5" t="s">
        <v>101</v>
      </c>
      <c r="J5" t="s">
        <v>101</v>
      </c>
      <c r="K5" t="s">
        <v>101</v>
      </c>
      <c r="L5" t="s">
        <v>101</v>
      </c>
    </row>
    <row r="6" spans="1:23" x14ac:dyDescent="0.25">
      <c r="A6" s="3" t="s">
        <v>101</v>
      </c>
      <c r="B6" s="20"/>
      <c r="C6" s="20"/>
      <c r="D6" s="20"/>
      <c r="E6" s="20"/>
      <c r="F6" s="20"/>
      <c r="G6" s="20"/>
      <c r="H6" s="20"/>
      <c r="I6" s="20"/>
      <c r="J6" s="20"/>
      <c r="K6" s="20"/>
      <c r="L6" s="20"/>
      <c r="M6" s="20"/>
      <c r="N6" s="20"/>
      <c r="O6" s="20"/>
      <c r="P6" s="20"/>
      <c r="Q6" s="20"/>
      <c r="R6" s="20"/>
      <c r="S6" s="20"/>
      <c r="T6" s="20"/>
      <c r="U6" s="20"/>
      <c r="V6" s="20"/>
      <c r="W6" s="20"/>
    </row>
    <row r="7" spans="1:23" x14ac:dyDescent="0.25">
      <c r="A7" s="3" t="s">
        <v>84</v>
      </c>
      <c r="B7" s="20"/>
      <c r="C7" s="20"/>
      <c r="D7" s="20"/>
      <c r="E7" s="20"/>
      <c r="F7" s="20"/>
      <c r="G7" s="20"/>
      <c r="H7" s="20"/>
      <c r="I7" s="20"/>
      <c r="J7" s="20"/>
      <c r="K7" s="20"/>
      <c r="L7" s="20"/>
      <c r="M7" s="20"/>
      <c r="N7" s="20"/>
      <c r="O7" s="20"/>
      <c r="P7" s="20"/>
      <c r="Q7" s="20"/>
      <c r="R7" s="20"/>
      <c r="S7" s="20"/>
      <c r="T7" s="20"/>
      <c r="U7" s="20"/>
      <c r="V7" s="20"/>
      <c r="W7" s="20"/>
    </row>
  </sheetData>
  <sheetProtection selectLockedCells="1"/>
  <conditionalFormatting pivot="1" sqref="B6:B7 M6:M7">
    <cfRule type="cellIs" dxfId="163" priority="33" operator="between">
      <formula>2</formula>
      <formula>3.2</formula>
    </cfRule>
  </conditionalFormatting>
  <conditionalFormatting pivot="1" sqref="B6:B7 M6:M7">
    <cfRule type="cellIs" dxfId="162" priority="32" operator="greaterThanOrEqual">
      <formula>3.2</formula>
    </cfRule>
  </conditionalFormatting>
  <conditionalFormatting pivot="1" sqref="B6:B7 M6:M7">
    <cfRule type="cellIs" dxfId="161" priority="31" operator="lessThanOrEqual">
      <formula>2</formula>
    </cfRule>
  </conditionalFormatting>
  <conditionalFormatting pivot="1" sqref="C6:C7 N6:N7">
    <cfRule type="cellIs" dxfId="160" priority="30" operator="between">
      <formula>2</formula>
      <formula>3.2</formula>
    </cfRule>
  </conditionalFormatting>
  <conditionalFormatting pivot="1" sqref="C6:C7 N6:N7">
    <cfRule type="cellIs" dxfId="159" priority="29" operator="greaterThanOrEqual">
      <formula>3.2</formula>
    </cfRule>
  </conditionalFormatting>
  <conditionalFormatting pivot="1" sqref="C6:C7 N6:N7">
    <cfRule type="cellIs" dxfId="158" priority="28" operator="lessThanOrEqual">
      <formula>2</formula>
    </cfRule>
  </conditionalFormatting>
  <conditionalFormatting pivot="1" sqref="D6:D7 O6:O7">
    <cfRule type="cellIs" dxfId="157" priority="27" operator="between">
      <formula>2</formula>
      <formula>3.2</formula>
    </cfRule>
  </conditionalFormatting>
  <conditionalFormatting pivot="1" sqref="D6:D7 O6:O7">
    <cfRule type="cellIs" dxfId="156" priority="26" operator="greaterThanOrEqual">
      <formula>3.2</formula>
    </cfRule>
  </conditionalFormatting>
  <conditionalFormatting pivot="1" sqref="D6:D7 O6:O7">
    <cfRule type="cellIs" dxfId="155" priority="25" operator="lessThanOrEqual">
      <formula>2</formula>
    </cfRule>
  </conditionalFormatting>
  <conditionalFormatting pivot="1" sqref="E6:E7 P6:P7">
    <cfRule type="cellIs" dxfId="154" priority="24" operator="between">
      <formula>2</formula>
      <formula>3.2</formula>
    </cfRule>
  </conditionalFormatting>
  <conditionalFormatting pivot="1" sqref="E6:E7 P6:P7">
    <cfRule type="cellIs" dxfId="153" priority="23" operator="greaterThanOrEqual">
      <formula>3.2</formula>
    </cfRule>
  </conditionalFormatting>
  <conditionalFormatting pivot="1" sqref="E6:E7 P6:P7">
    <cfRule type="cellIs" dxfId="152" priority="22" operator="lessThanOrEqual">
      <formula>2</formula>
    </cfRule>
  </conditionalFormatting>
  <conditionalFormatting pivot="1" sqref="F6:F7 Q6:Q7">
    <cfRule type="cellIs" dxfId="151" priority="21" operator="between">
      <formula>2</formula>
      <formula>3.2</formula>
    </cfRule>
  </conditionalFormatting>
  <conditionalFormatting pivot="1" sqref="F6:F7 Q6:Q7">
    <cfRule type="cellIs" dxfId="150" priority="20" operator="greaterThanOrEqual">
      <formula>3.2</formula>
    </cfRule>
  </conditionalFormatting>
  <conditionalFormatting pivot="1" sqref="F6:F7 Q6:Q7">
    <cfRule type="cellIs" dxfId="149" priority="19" operator="lessThanOrEqual">
      <formula>2</formula>
    </cfRule>
  </conditionalFormatting>
  <conditionalFormatting pivot="1" sqref="G6:G7 R6:R7">
    <cfRule type="cellIs" dxfId="148" priority="18" operator="between">
      <formula>2</formula>
      <formula>3.2</formula>
    </cfRule>
  </conditionalFormatting>
  <conditionalFormatting pivot="1" sqref="G6:G7 R6:R7">
    <cfRule type="cellIs" dxfId="147" priority="17" operator="greaterThanOrEqual">
      <formula>3.2</formula>
    </cfRule>
  </conditionalFormatting>
  <conditionalFormatting pivot="1" sqref="G6:G7 R6:R7">
    <cfRule type="cellIs" dxfId="146" priority="16" operator="lessThanOrEqual">
      <formula>2</formula>
    </cfRule>
  </conditionalFormatting>
  <conditionalFormatting pivot="1" sqref="H6:H7 S6:S7">
    <cfRule type="cellIs" dxfId="145" priority="15" operator="between">
      <formula>2</formula>
      <formula>3.2</formula>
    </cfRule>
  </conditionalFormatting>
  <conditionalFormatting pivot="1" sqref="H6:H7 S6:S7">
    <cfRule type="cellIs" dxfId="144" priority="14" operator="greaterThanOrEqual">
      <formula>3.2</formula>
    </cfRule>
  </conditionalFormatting>
  <conditionalFormatting pivot="1" sqref="H6:H7 S6:S7">
    <cfRule type="cellIs" dxfId="143" priority="13" operator="lessThanOrEqual">
      <formula>2</formula>
    </cfRule>
  </conditionalFormatting>
  <conditionalFormatting pivot="1" sqref="I6:I7 T6:T7">
    <cfRule type="cellIs" dxfId="142" priority="12" operator="between">
      <formula>2</formula>
      <formula>3.2</formula>
    </cfRule>
  </conditionalFormatting>
  <conditionalFormatting pivot="1" sqref="I6:I7 T6:T7">
    <cfRule type="cellIs" dxfId="141" priority="11" operator="greaterThanOrEqual">
      <formula>3.2</formula>
    </cfRule>
  </conditionalFormatting>
  <conditionalFormatting pivot="1" sqref="I6:I7 T6:T7">
    <cfRule type="cellIs" dxfId="140" priority="10" operator="lessThanOrEqual">
      <formula>2</formula>
    </cfRule>
  </conditionalFormatting>
  <conditionalFormatting pivot="1" sqref="J6:J7 U6:U7">
    <cfRule type="cellIs" dxfId="139" priority="9" operator="between">
      <formula>2</formula>
      <formula>3.2</formula>
    </cfRule>
  </conditionalFormatting>
  <conditionalFormatting pivot="1" sqref="J6:J7 U6:U7">
    <cfRule type="cellIs" dxfId="138" priority="8" operator="greaterThanOrEqual">
      <formula>3.2</formula>
    </cfRule>
  </conditionalFormatting>
  <conditionalFormatting pivot="1" sqref="J6:J7 U6:U7">
    <cfRule type="cellIs" dxfId="137" priority="7" operator="lessThanOrEqual">
      <formula>2</formula>
    </cfRule>
  </conditionalFormatting>
  <conditionalFormatting pivot="1" sqref="K6:K7 V6:V7">
    <cfRule type="cellIs" dxfId="136" priority="6" operator="between">
      <formula>2</formula>
      <formula>3.2</formula>
    </cfRule>
  </conditionalFormatting>
  <conditionalFormatting pivot="1" sqref="K6:K7 V6:V7">
    <cfRule type="cellIs" dxfId="135" priority="5" operator="greaterThanOrEqual">
      <formula>3.2</formula>
    </cfRule>
  </conditionalFormatting>
  <conditionalFormatting pivot="1" sqref="K6:K7 V6:V7">
    <cfRule type="cellIs" dxfId="134" priority="4" operator="lessThanOrEqual">
      <formula>2</formula>
    </cfRule>
  </conditionalFormatting>
  <conditionalFormatting pivot="1" sqref="L6:L7 W6:W7">
    <cfRule type="cellIs" dxfId="133" priority="3" operator="between">
      <formula>2</formula>
      <formula>3.2</formula>
    </cfRule>
  </conditionalFormatting>
  <conditionalFormatting pivot="1" sqref="L6:L7 W6:W7">
    <cfRule type="cellIs" dxfId="132" priority="2" operator="greaterThanOrEqual">
      <formula>3.2</formula>
    </cfRule>
  </conditionalFormatting>
  <conditionalFormatting pivot="1" sqref="L6:L7 W6:W7">
    <cfRule type="cellIs" dxfId="131" priority="1" operator="lessThanOrEqual">
      <formula>2</formula>
    </cfRule>
  </conditionalFormatting>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27118-A4C8-4108-99E3-883447F1AF70}">
  <dimension ref="A1:W7"/>
  <sheetViews>
    <sheetView workbookViewId="0">
      <selection activeCell="B6" sqref="B6:AH7"/>
    </sheetView>
  </sheetViews>
  <sheetFormatPr defaultRowHeight="15" x14ac:dyDescent="0.25"/>
  <cols>
    <col min="1" max="1" width="13.140625" bestFit="1" customWidth="1"/>
    <col min="2" max="2" width="23.5703125" bestFit="1" customWidth="1"/>
    <col min="3" max="3" width="35.85546875" bestFit="1" customWidth="1"/>
    <col min="4" max="4" width="60" bestFit="1" customWidth="1"/>
    <col min="5" max="5" width="47.85546875" bestFit="1" customWidth="1"/>
    <col min="6" max="6" width="41" bestFit="1" customWidth="1"/>
    <col min="7" max="7" width="61" bestFit="1" customWidth="1"/>
    <col min="8" max="8" width="61.7109375" bestFit="1" customWidth="1"/>
    <col min="9" max="9" width="45.140625" bestFit="1" customWidth="1"/>
    <col min="10" max="10" width="65" bestFit="1" customWidth="1"/>
    <col min="11" max="11" width="77.28515625" bestFit="1" customWidth="1"/>
    <col min="12" max="12" width="87.28515625" bestFit="1" customWidth="1"/>
    <col min="13" max="13" width="28.5703125" bestFit="1" customWidth="1"/>
    <col min="14" max="14" width="40.85546875" bestFit="1" customWidth="1"/>
    <col min="15" max="15" width="65" bestFit="1" customWidth="1"/>
    <col min="16" max="16" width="52.85546875" bestFit="1" customWidth="1"/>
    <col min="17" max="17" width="46" bestFit="1" customWidth="1"/>
    <col min="18" max="18" width="66" bestFit="1" customWidth="1"/>
    <col min="19" max="19" width="66.7109375" bestFit="1" customWidth="1"/>
    <col min="20" max="20" width="50.140625" bestFit="1" customWidth="1"/>
    <col min="21" max="21" width="70" bestFit="1" customWidth="1"/>
    <col min="22" max="22" width="82.28515625" bestFit="1" customWidth="1"/>
    <col min="23" max="23" width="92.42578125" bestFit="1" customWidth="1"/>
    <col min="24" max="24" width="28.5703125" bestFit="1" customWidth="1"/>
    <col min="25" max="25" width="40.85546875" bestFit="1" customWidth="1"/>
    <col min="26" max="26" width="65" bestFit="1" customWidth="1"/>
    <col min="27" max="27" width="52.85546875" bestFit="1" customWidth="1"/>
    <col min="28" max="28" width="46" bestFit="1" customWidth="1"/>
    <col min="29" max="29" width="66" bestFit="1" customWidth="1"/>
    <col min="30" max="30" width="66.7109375" bestFit="1" customWidth="1"/>
    <col min="31" max="31" width="50.140625" bestFit="1" customWidth="1"/>
    <col min="32" max="32" width="70" bestFit="1" customWidth="1"/>
    <col min="33" max="33" width="82.28515625" bestFit="1" customWidth="1"/>
    <col min="34" max="34" width="92.42578125" bestFit="1" customWidth="1"/>
  </cols>
  <sheetData>
    <row r="1" spans="1:23" x14ac:dyDescent="0.25">
      <c r="A1" s="2" t="s">
        <v>39</v>
      </c>
      <c r="B1" t="s">
        <v>100</v>
      </c>
    </row>
    <row r="3" spans="1:23" x14ac:dyDescent="0.25">
      <c r="B3" s="2" t="s">
        <v>70</v>
      </c>
    </row>
    <row r="4" spans="1:23" x14ac:dyDescent="0.25">
      <c r="B4" t="s">
        <v>58</v>
      </c>
      <c r="C4" t="s">
        <v>59</v>
      </c>
      <c r="D4" t="s">
        <v>60</v>
      </c>
      <c r="E4" t="s">
        <v>61</v>
      </c>
      <c r="F4" t="s">
        <v>62</v>
      </c>
      <c r="G4" t="s">
        <v>63</v>
      </c>
      <c r="H4" t="s">
        <v>64</v>
      </c>
      <c r="I4" t="s">
        <v>65</v>
      </c>
      <c r="J4" t="s">
        <v>66</v>
      </c>
      <c r="K4" t="s">
        <v>67</v>
      </c>
      <c r="L4" t="s">
        <v>68</v>
      </c>
      <c r="M4" t="s">
        <v>71</v>
      </c>
      <c r="N4" t="s">
        <v>72</v>
      </c>
      <c r="O4" t="s">
        <v>73</v>
      </c>
      <c r="P4" t="s">
        <v>74</v>
      </c>
      <c r="Q4" t="s">
        <v>75</v>
      </c>
      <c r="R4" t="s">
        <v>76</v>
      </c>
      <c r="S4" t="s">
        <v>77</v>
      </c>
      <c r="T4" t="s">
        <v>78</v>
      </c>
      <c r="U4" t="s">
        <v>79</v>
      </c>
      <c r="V4" t="s">
        <v>80</v>
      </c>
      <c r="W4" t="s">
        <v>81</v>
      </c>
    </row>
    <row r="5" spans="1:23" x14ac:dyDescent="0.25">
      <c r="A5" s="2" t="s">
        <v>83</v>
      </c>
      <c r="B5" t="s">
        <v>101</v>
      </c>
      <c r="C5" t="s">
        <v>101</v>
      </c>
      <c r="D5" t="s">
        <v>101</v>
      </c>
      <c r="E5" t="s">
        <v>101</v>
      </c>
      <c r="F5" t="s">
        <v>101</v>
      </c>
      <c r="G5" t="s">
        <v>101</v>
      </c>
      <c r="H5" t="s">
        <v>101</v>
      </c>
      <c r="I5" t="s">
        <v>101</v>
      </c>
      <c r="J5" t="s">
        <v>101</v>
      </c>
      <c r="K5" t="s">
        <v>101</v>
      </c>
      <c r="L5" t="s">
        <v>101</v>
      </c>
    </row>
    <row r="6" spans="1:23" x14ac:dyDescent="0.25">
      <c r="A6" s="3" t="s">
        <v>101</v>
      </c>
      <c r="B6" s="20"/>
      <c r="C6" s="20"/>
      <c r="D6" s="20"/>
      <c r="E6" s="20"/>
      <c r="F6" s="20"/>
      <c r="G6" s="20"/>
      <c r="H6" s="20"/>
      <c r="I6" s="20"/>
      <c r="J6" s="20"/>
      <c r="K6" s="20"/>
      <c r="L6" s="20"/>
      <c r="M6" s="20"/>
      <c r="N6" s="20"/>
      <c r="O6" s="20"/>
      <c r="P6" s="20"/>
      <c r="Q6" s="20"/>
      <c r="R6" s="20"/>
      <c r="S6" s="20"/>
      <c r="T6" s="20"/>
      <c r="U6" s="20"/>
      <c r="V6" s="20"/>
      <c r="W6" s="20"/>
    </row>
    <row r="7" spans="1:23" x14ac:dyDescent="0.25">
      <c r="A7" s="3" t="s">
        <v>84</v>
      </c>
      <c r="B7" s="20"/>
      <c r="C7" s="20"/>
      <c r="D7" s="20"/>
      <c r="E7" s="20"/>
      <c r="F7" s="20"/>
      <c r="G7" s="20"/>
      <c r="H7" s="20"/>
      <c r="I7" s="20"/>
      <c r="J7" s="20"/>
      <c r="K7" s="20"/>
      <c r="L7" s="20"/>
      <c r="M7" s="20"/>
      <c r="N7" s="20"/>
      <c r="O7" s="20"/>
      <c r="P7" s="20"/>
      <c r="Q7" s="20"/>
      <c r="R7" s="20"/>
      <c r="S7" s="20"/>
      <c r="T7" s="20"/>
      <c r="U7" s="20"/>
      <c r="V7" s="20"/>
      <c r="W7" s="20"/>
    </row>
  </sheetData>
  <sheetProtection selectLockedCells="1"/>
  <conditionalFormatting pivot="1" sqref="B6:B7 M6:M7">
    <cfRule type="cellIs" dxfId="130" priority="33" operator="between">
      <formula>2</formula>
      <formula>3.2</formula>
    </cfRule>
  </conditionalFormatting>
  <conditionalFormatting pivot="1" sqref="B6:B7 M6:M7">
    <cfRule type="cellIs" dxfId="129" priority="32" operator="greaterThanOrEqual">
      <formula>3.2</formula>
    </cfRule>
  </conditionalFormatting>
  <conditionalFormatting pivot="1" sqref="B6:B7 M6:M7">
    <cfRule type="cellIs" dxfId="128" priority="31" operator="lessThanOrEqual">
      <formula>2</formula>
    </cfRule>
  </conditionalFormatting>
  <conditionalFormatting pivot="1" sqref="C6:C7 N6:N7">
    <cfRule type="cellIs" dxfId="127" priority="30" operator="between">
      <formula>2</formula>
      <formula>3.2</formula>
    </cfRule>
  </conditionalFormatting>
  <conditionalFormatting pivot="1" sqref="C6:C7 N6:N7">
    <cfRule type="cellIs" dxfId="126" priority="29" operator="greaterThanOrEqual">
      <formula>3.2</formula>
    </cfRule>
  </conditionalFormatting>
  <conditionalFormatting pivot="1" sqref="C6:C7 N6:N7">
    <cfRule type="cellIs" dxfId="125" priority="28" operator="lessThanOrEqual">
      <formula>2</formula>
    </cfRule>
  </conditionalFormatting>
  <conditionalFormatting pivot="1" sqref="D6:D7 O6:O7">
    <cfRule type="cellIs" dxfId="124" priority="27" operator="between">
      <formula>2</formula>
      <formula>3.2</formula>
    </cfRule>
  </conditionalFormatting>
  <conditionalFormatting pivot="1" sqref="D6:D7 O6:O7">
    <cfRule type="cellIs" dxfId="123" priority="26" operator="greaterThanOrEqual">
      <formula>3.2</formula>
    </cfRule>
  </conditionalFormatting>
  <conditionalFormatting pivot="1" sqref="D6:D7 O6:O7">
    <cfRule type="cellIs" dxfId="122" priority="25" operator="lessThanOrEqual">
      <formula>2</formula>
    </cfRule>
  </conditionalFormatting>
  <conditionalFormatting pivot="1" sqref="E6:E7 P6:P7">
    <cfRule type="cellIs" dxfId="121" priority="24" operator="between">
      <formula>2</formula>
      <formula>3.2</formula>
    </cfRule>
  </conditionalFormatting>
  <conditionalFormatting pivot="1" sqref="E6:E7 P6:P7">
    <cfRule type="cellIs" dxfId="120" priority="23" operator="greaterThanOrEqual">
      <formula>3.2</formula>
    </cfRule>
  </conditionalFormatting>
  <conditionalFormatting pivot="1" sqref="E6:E7 P6:P7">
    <cfRule type="cellIs" dxfId="119" priority="22" operator="lessThanOrEqual">
      <formula>2</formula>
    </cfRule>
  </conditionalFormatting>
  <conditionalFormatting pivot="1" sqref="F6:F7 Q6:Q7">
    <cfRule type="cellIs" dxfId="118" priority="21" operator="between">
      <formula>2</formula>
      <formula>3.2</formula>
    </cfRule>
  </conditionalFormatting>
  <conditionalFormatting pivot="1" sqref="F6:F7 Q6:Q7">
    <cfRule type="cellIs" dxfId="117" priority="20" operator="greaterThanOrEqual">
      <formula>3.2</formula>
    </cfRule>
  </conditionalFormatting>
  <conditionalFormatting pivot="1" sqref="F6:F7 Q6:Q7">
    <cfRule type="cellIs" dxfId="116" priority="19" operator="lessThanOrEqual">
      <formula>2</formula>
    </cfRule>
  </conditionalFormatting>
  <conditionalFormatting pivot="1" sqref="G6:G7 R6:R7">
    <cfRule type="cellIs" dxfId="115" priority="18" operator="between">
      <formula>2</formula>
      <formula>3.2</formula>
    </cfRule>
  </conditionalFormatting>
  <conditionalFormatting pivot="1" sqref="G6:G7 R6:R7">
    <cfRule type="cellIs" dxfId="114" priority="17" operator="greaterThanOrEqual">
      <formula>3.2</formula>
    </cfRule>
  </conditionalFormatting>
  <conditionalFormatting pivot="1" sqref="G6:G7 R6:R7">
    <cfRule type="cellIs" dxfId="113" priority="16" operator="lessThanOrEqual">
      <formula>2</formula>
    </cfRule>
  </conditionalFormatting>
  <conditionalFormatting pivot="1" sqref="H6:H7 S6:S7">
    <cfRule type="cellIs" dxfId="112" priority="15" operator="between">
      <formula>2</formula>
      <formula>3.2</formula>
    </cfRule>
  </conditionalFormatting>
  <conditionalFormatting pivot="1" sqref="H6:H7 S6:S7">
    <cfRule type="cellIs" dxfId="111" priority="14" operator="greaterThanOrEqual">
      <formula>3.2</formula>
    </cfRule>
  </conditionalFormatting>
  <conditionalFormatting pivot="1" sqref="H6:H7 S6:S7">
    <cfRule type="cellIs" dxfId="110" priority="13" operator="lessThanOrEqual">
      <formula>2</formula>
    </cfRule>
  </conditionalFormatting>
  <conditionalFormatting pivot="1" sqref="I6:I7 T6:T7">
    <cfRule type="cellIs" dxfId="109" priority="12" operator="between">
      <formula>2</formula>
      <formula>3.2</formula>
    </cfRule>
  </conditionalFormatting>
  <conditionalFormatting pivot="1" sqref="I6:I7 T6:T7">
    <cfRule type="cellIs" dxfId="108" priority="11" operator="greaterThanOrEqual">
      <formula>3.2</formula>
    </cfRule>
  </conditionalFormatting>
  <conditionalFormatting pivot="1" sqref="I6:I7 T6:T7">
    <cfRule type="cellIs" dxfId="107" priority="10" operator="lessThanOrEqual">
      <formula>2</formula>
    </cfRule>
  </conditionalFormatting>
  <conditionalFormatting pivot="1" sqref="J6:J7 U6:U7">
    <cfRule type="cellIs" dxfId="106" priority="9" operator="between">
      <formula>2</formula>
      <formula>3.2</formula>
    </cfRule>
  </conditionalFormatting>
  <conditionalFormatting pivot="1" sqref="J6:J7 U6:U7">
    <cfRule type="cellIs" dxfId="105" priority="8" operator="greaterThanOrEqual">
      <formula>3.2</formula>
    </cfRule>
  </conditionalFormatting>
  <conditionalFormatting pivot="1" sqref="J6:J7 U6:U7">
    <cfRule type="cellIs" dxfId="104" priority="7" operator="lessThanOrEqual">
      <formula>2</formula>
    </cfRule>
  </conditionalFormatting>
  <conditionalFormatting pivot="1" sqref="K6:K7 V6:V7">
    <cfRule type="cellIs" dxfId="103" priority="6" operator="between">
      <formula>2</formula>
      <formula>3.2</formula>
    </cfRule>
  </conditionalFormatting>
  <conditionalFormatting pivot="1" sqref="K6:K7 V6:V7">
    <cfRule type="cellIs" dxfId="102" priority="5" operator="greaterThanOrEqual">
      <formula>3.2</formula>
    </cfRule>
  </conditionalFormatting>
  <conditionalFormatting pivot="1" sqref="K6:K7 V6:V7">
    <cfRule type="cellIs" dxfId="101" priority="4" operator="lessThanOrEqual">
      <formula>2</formula>
    </cfRule>
  </conditionalFormatting>
  <conditionalFormatting pivot="1" sqref="L6:L7 W6:W7">
    <cfRule type="cellIs" dxfId="100" priority="3" operator="between">
      <formula>2</formula>
      <formula>3.2</formula>
    </cfRule>
  </conditionalFormatting>
  <conditionalFormatting pivot="1" sqref="L6:L7 W6:W7">
    <cfRule type="cellIs" dxfId="99" priority="2" operator="greaterThanOrEqual">
      <formula>3.2</formula>
    </cfRule>
  </conditionalFormatting>
  <conditionalFormatting pivot="1" sqref="L6:L7 W6:W7">
    <cfRule type="cellIs" dxfId="98" priority="1" operator="lessThanOrEqual">
      <formula>2</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E1FF1-0635-4CF0-903E-7E525454ED1A}">
  <dimension ref="A2:U8"/>
  <sheetViews>
    <sheetView topLeftCell="A4" workbookViewId="0">
      <selection activeCell="F5" sqref="F5"/>
    </sheetView>
  </sheetViews>
  <sheetFormatPr defaultRowHeight="15" x14ac:dyDescent="0.25"/>
  <cols>
    <col min="1" max="1" width="13.140625" bestFit="1" customWidth="1"/>
    <col min="2" max="2" width="23.5703125" bestFit="1" customWidth="1"/>
    <col min="3" max="3" width="35.85546875" bestFit="1" customWidth="1"/>
    <col min="4" max="4" width="60" bestFit="1" customWidth="1"/>
    <col min="5" max="5" width="47.85546875" bestFit="1" customWidth="1"/>
    <col min="6" max="6" width="41" bestFit="1" customWidth="1"/>
    <col min="7" max="7" width="61" bestFit="1" customWidth="1"/>
    <col min="8" max="8" width="61.7109375" bestFit="1" customWidth="1"/>
    <col min="9" max="9" width="45.140625" bestFit="1" customWidth="1"/>
    <col min="10" max="10" width="65" bestFit="1" customWidth="1"/>
    <col min="11" max="11" width="77.28515625" bestFit="1" customWidth="1"/>
    <col min="12" max="12" width="28.5703125" bestFit="1" customWidth="1"/>
    <col min="13" max="13" width="40.85546875" bestFit="1" customWidth="1"/>
    <col min="14" max="14" width="65" bestFit="1" customWidth="1"/>
    <col min="15" max="15" width="52.85546875" bestFit="1" customWidth="1"/>
    <col min="16" max="16" width="46" bestFit="1" customWidth="1"/>
    <col min="17" max="17" width="66" bestFit="1" customWidth="1"/>
    <col min="18" max="18" width="66.7109375" bestFit="1" customWidth="1"/>
    <col min="19" max="19" width="50.140625" bestFit="1" customWidth="1"/>
    <col min="20" max="20" width="70" bestFit="1" customWidth="1"/>
    <col min="21" max="21" width="82.28515625" bestFit="1" customWidth="1"/>
    <col min="22" max="22" width="28.5703125" bestFit="1" customWidth="1"/>
    <col min="23" max="23" width="40.85546875" bestFit="1" customWidth="1"/>
    <col min="24" max="24" width="65" bestFit="1" customWidth="1"/>
    <col min="25" max="25" width="52.85546875" bestFit="1" customWidth="1"/>
    <col min="26" max="26" width="46" bestFit="1" customWidth="1"/>
    <col min="27" max="27" width="66" bestFit="1" customWidth="1"/>
    <col min="28" max="28" width="66.7109375" bestFit="1" customWidth="1"/>
    <col min="29" max="29" width="50.140625" bestFit="1" customWidth="1"/>
    <col min="30" max="30" width="70" bestFit="1" customWidth="1"/>
    <col min="31" max="31" width="82.28515625" bestFit="1" customWidth="1"/>
  </cols>
  <sheetData>
    <row r="2" spans="1:21" x14ac:dyDescent="0.25">
      <c r="A2" s="2" t="s">
        <v>39</v>
      </c>
      <c r="B2" t="s">
        <v>100</v>
      </c>
    </row>
    <row r="4" spans="1:21" x14ac:dyDescent="0.25">
      <c r="B4" s="2" t="s">
        <v>70</v>
      </c>
    </row>
    <row r="5" spans="1:21" x14ac:dyDescent="0.25">
      <c r="B5" t="s">
        <v>58</v>
      </c>
      <c r="C5" t="s">
        <v>59</v>
      </c>
      <c r="D5" t="s">
        <v>60</v>
      </c>
      <c r="E5" t="s">
        <v>61</v>
      </c>
      <c r="F5" t="s">
        <v>62</v>
      </c>
      <c r="G5" t="s">
        <v>63</v>
      </c>
      <c r="H5" t="s">
        <v>64</v>
      </c>
      <c r="I5" t="s">
        <v>65</v>
      </c>
      <c r="J5" t="s">
        <v>66</v>
      </c>
      <c r="K5" t="s">
        <v>67</v>
      </c>
      <c r="L5" t="s">
        <v>71</v>
      </c>
      <c r="M5" t="s">
        <v>72</v>
      </c>
      <c r="N5" t="s">
        <v>73</v>
      </c>
      <c r="O5" t="s">
        <v>74</v>
      </c>
      <c r="P5" t="s">
        <v>75</v>
      </c>
      <c r="Q5" t="s">
        <v>76</v>
      </c>
      <c r="R5" t="s">
        <v>77</v>
      </c>
      <c r="S5" t="s">
        <v>78</v>
      </c>
      <c r="T5" t="s">
        <v>79</v>
      </c>
      <c r="U5" t="s">
        <v>80</v>
      </c>
    </row>
    <row r="6" spans="1:21" x14ac:dyDescent="0.25">
      <c r="A6" s="2" t="s">
        <v>83</v>
      </c>
      <c r="B6" t="s">
        <v>101</v>
      </c>
      <c r="C6" t="s">
        <v>101</v>
      </c>
      <c r="D6" t="s">
        <v>101</v>
      </c>
      <c r="E6" t="s">
        <v>101</v>
      </c>
      <c r="F6" t="s">
        <v>101</v>
      </c>
      <c r="G6" t="s">
        <v>101</v>
      </c>
      <c r="H6" t="s">
        <v>101</v>
      </c>
      <c r="I6" t="s">
        <v>101</v>
      </c>
      <c r="J6" t="s">
        <v>101</v>
      </c>
      <c r="K6" t="s">
        <v>101</v>
      </c>
    </row>
    <row r="7" spans="1:21" x14ac:dyDescent="0.25">
      <c r="A7" s="3" t="s">
        <v>101</v>
      </c>
      <c r="B7" s="20"/>
      <c r="C7" s="20"/>
      <c r="D7" s="20"/>
      <c r="E7" s="20"/>
      <c r="F7" s="20"/>
      <c r="G7" s="20"/>
      <c r="H7" s="20"/>
      <c r="I7" s="20"/>
      <c r="J7" s="20"/>
      <c r="K7" s="20"/>
      <c r="L7" s="20"/>
      <c r="M7" s="20"/>
      <c r="N7" s="20"/>
      <c r="O7" s="20"/>
      <c r="P7" s="20"/>
      <c r="Q7" s="20"/>
      <c r="R7" s="20"/>
      <c r="S7" s="20"/>
      <c r="T7" s="20"/>
      <c r="U7" s="20"/>
    </row>
    <row r="8" spans="1:21" x14ac:dyDescent="0.25">
      <c r="A8" s="3" t="s">
        <v>84</v>
      </c>
      <c r="B8" s="20"/>
      <c r="C8" s="20"/>
      <c r="D8" s="20"/>
      <c r="E8" s="20"/>
      <c r="F8" s="20"/>
      <c r="G8" s="20"/>
      <c r="H8" s="20"/>
      <c r="I8" s="20"/>
      <c r="J8" s="20"/>
      <c r="K8" s="20"/>
      <c r="L8" s="20"/>
      <c r="M8" s="20"/>
      <c r="N8" s="20"/>
      <c r="O8" s="20"/>
      <c r="P8" s="20"/>
      <c r="Q8" s="20"/>
      <c r="R8" s="20"/>
      <c r="S8" s="20"/>
      <c r="T8" s="20"/>
      <c r="U8" s="20"/>
    </row>
  </sheetData>
  <conditionalFormatting pivot="1" sqref="B7:B8 L7:L8">
    <cfRule type="cellIs" dxfId="97" priority="38" operator="between">
      <formula>2</formula>
      <formula>3.2</formula>
    </cfRule>
  </conditionalFormatting>
  <conditionalFormatting pivot="1" sqref="B7:B8 L7:L8">
    <cfRule type="cellIs" dxfId="96" priority="37" operator="lessThanOrEqual">
      <formula>2</formula>
    </cfRule>
  </conditionalFormatting>
  <conditionalFormatting pivot="1" sqref="B7:B8 L7:L8">
    <cfRule type="cellIs" dxfId="95" priority="36" operator="greaterThanOrEqual">
      <formula>3.2</formula>
    </cfRule>
  </conditionalFormatting>
  <conditionalFormatting pivot="1" sqref="C7:C8 M7:M8">
    <cfRule type="cellIs" dxfId="94" priority="35" operator="between">
      <formula>2</formula>
      <formula>3.2</formula>
    </cfRule>
  </conditionalFormatting>
  <conditionalFormatting pivot="1" sqref="C7:C8 M7:M8">
    <cfRule type="cellIs" dxfId="93" priority="34" operator="lessThanOrEqual">
      <formula>2</formula>
    </cfRule>
  </conditionalFormatting>
  <conditionalFormatting pivot="1" sqref="C7:C8 M7:M8">
    <cfRule type="cellIs" dxfId="92" priority="33" operator="greaterThanOrEqual">
      <formula>3.2</formula>
    </cfRule>
  </conditionalFormatting>
  <conditionalFormatting pivot="1" sqref="D7:D8 N7:N8">
    <cfRule type="cellIs" dxfId="91" priority="32" operator="between">
      <formula>2</formula>
      <formula>3.2</formula>
    </cfRule>
  </conditionalFormatting>
  <conditionalFormatting pivot="1" sqref="D7:D8 N7:N8">
    <cfRule type="cellIs" dxfId="90" priority="31" operator="lessThanOrEqual">
      <formula>2</formula>
    </cfRule>
  </conditionalFormatting>
  <conditionalFormatting pivot="1" sqref="D7:D8 N7:N8">
    <cfRule type="cellIs" dxfId="89" priority="30" operator="greaterThanOrEqual">
      <formula>3.2</formula>
    </cfRule>
  </conditionalFormatting>
  <conditionalFormatting pivot="1" sqref="E7:E8 O7:O8">
    <cfRule type="cellIs" dxfId="88" priority="29" operator="between">
      <formula>2</formula>
      <formula>3.2</formula>
    </cfRule>
  </conditionalFormatting>
  <conditionalFormatting pivot="1" sqref="E7:E8 O7:O8">
    <cfRule type="cellIs" dxfId="87" priority="28" operator="lessThanOrEqual">
      <formula>2</formula>
    </cfRule>
  </conditionalFormatting>
  <conditionalFormatting pivot="1" sqref="E7:E8 O7:O8">
    <cfRule type="cellIs" dxfId="86" priority="27" operator="greaterThanOrEqual">
      <formula>3.2</formula>
    </cfRule>
  </conditionalFormatting>
  <conditionalFormatting pivot="1" sqref="F7:F8 P7:P8">
    <cfRule type="cellIs" dxfId="85" priority="26" operator="between">
      <formula>2</formula>
      <formula>3.2</formula>
    </cfRule>
  </conditionalFormatting>
  <conditionalFormatting pivot="1" sqref="F7:F8 P7:P8">
    <cfRule type="cellIs" dxfId="84" priority="25" operator="lessThanOrEqual">
      <formula>2</formula>
    </cfRule>
  </conditionalFormatting>
  <conditionalFormatting pivot="1" sqref="F7:F8 P7:P8">
    <cfRule type="cellIs" dxfId="83" priority="24" operator="greaterThanOrEqual">
      <formula>3.2</formula>
    </cfRule>
  </conditionalFormatting>
  <conditionalFormatting pivot="1" sqref="G7:G8 Q7:Q8">
    <cfRule type="cellIs" dxfId="82" priority="21" operator="between">
      <formula>2</formula>
      <formula>3.2</formula>
    </cfRule>
  </conditionalFormatting>
  <conditionalFormatting pivot="1" sqref="G7:G8 Q7:Q8">
    <cfRule type="cellIs" dxfId="81" priority="20" operator="lessThanOrEqual">
      <formula>2</formula>
    </cfRule>
  </conditionalFormatting>
  <conditionalFormatting pivot="1" sqref="G7:G8 Q7:Q8">
    <cfRule type="cellIs" dxfId="80" priority="19" operator="greaterThanOrEqual">
      <formula>3.2</formula>
    </cfRule>
  </conditionalFormatting>
  <conditionalFormatting pivot="1" sqref="H7:H8 R7:R8">
    <cfRule type="cellIs" dxfId="79" priority="18" operator="between">
      <formula>2</formula>
      <formula>3.2</formula>
    </cfRule>
  </conditionalFormatting>
  <conditionalFormatting pivot="1" sqref="H7:H8 R7:R8">
    <cfRule type="cellIs" dxfId="78" priority="17" operator="lessThanOrEqual">
      <formula>2</formula>
    </cfRule>
  </conditionalFormatting>
  <conditionalFormatting pivot="1" sqref="H7:H8 R7:R8">
    <cfRule type="cellIs" dxfId="77" priority="16" operator="greaterThanOrEqual">
      <formula>3.2</formula>
    </cfRule>
  </conditionalFormatting>
  <conditionalFormatting pivot="1" sqref="J7:J8 T7:T8">
    <cfRule type="cellIs" dxfId="76" priority="12" operator="between">
      <formula>2</formula>
      <formula>3.2</formula>
    </cfRule>
  </conditionalFormatting>
  <conditionalFormatting pivot="1" sqref="J7:J8 T7:T8">
    <cfRule type="cellIs" dxfId="75" priority="11" operator="lessThanOrEqual">
      <formula>2</formula>
    </cfRule>
  </conditionalFormatting>
  <conditionalFormatting pivot="1" sqref="J7:J8 T7:T8">
    <cfRule type="cellIs" dxfId="74" priority="10" operator="greaterThanOrEqual">
      <formula>3.2</formula>
    </cfRule>
  </conditionalFormatting>
  <conditionalFormatting pivot="1" sqref="I7:I8 S7:S8">
    <cfRule type="cellIs" dxfId="73" priority="6" operator="between">
      <formula>2</formula>
      <formula>3.2</formula>
    </cfRule>
  </conditionalFormatting>
  <conditionalFormatting pivot="1" sqref="I7:I8 S7:S8">
    <cfRule type="cellIs" dxfId="72" priority="5" operator="lessThanOrEqual">
      <formula>2</formula>
    </cfRule>
  </conditionalFormatting>
  <conditionalFormatting pivot="1" sqref="I7:I8 S7:S8">
    <cfRule type="cellIs" dxfId="71" priority="4" operator="greaterThanOrEqual">
      <formula>3.2</formula>
    </cfRule>
  </conditionalFormatting>
  <conditionalFormatting pivot="1" sqref="K7:K8 U7:U8">
    <cfRule type="cellIs" dxfId="70" priority="3" operator="between">
      <formula>2</formula>
      <formula>3.2</formula>
    </cfRule>
  </conditionalFormatting>
  <conditionalFormatting pivot="1" sqref="K7:K8 U7:U8">
    <cfRule type="cellIs" dxfId="69" priority="2" operator="lessThanOrEqual">
      <formula>2</formula>
    </cfRule>
  </conditionalFormatting>
  <conditionalFormatting pivot="1" sqref="K7:K8 U7:U8">
    <cfRule type="cellIs" dxfId="68" priority="1" operator="greaterThanOrEqual">
      <formula>3.2</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64108-E525-45BF-8922-D0F7B3DAA49E}">
  <dimension ref="A1:W7"/>
  <sheetViews>
    <sheetView workbookViewId="0">
      <selection activeCell="C1" sqref="C1"/>
    </sheetView>
  </sheetViews>
  <sheetFormatPr defaultRowHeight="15" x14ac:dyDescent="0.25"/>
  <cols>
    <col min="1" max="1" width="13.140625" bestFit="1" customWidth="1"/>
    <col min="2" max="2" width="23.5703125" bestFit="1" customWidth="1"/>
    <col min="3" max="3" width="35.85546875" bestFit="1" customWidth="1"/>
    <col min="4" max="4" width="60" bestFit="1" customWidth="1"/>
    <col min="5" max="5" width="47.85546875" bestFit="1" customWidth="1"/>
    <col min="6" max="6" width="41" bestFit="1" customWidth="1"/>
    <col min="7" max="7" width="61" bestFit="1" customWidth="1"/>
    <col min="8" max="8" width="61.7109375" bestFit="1" customWidth="1"/>
    <col min="9" max="9" width="45.140625" bestFit="1" customWidth="1"/>
    <col min="10" max="10" width="65" bestFit="1" customWidth="1"/>
    <col min="11" max="11" width="77.28515625" bestFit="1" customWidth="1"/>
    <col min="12" max="12" width="87.28515625" bestFit="1" customWidth="1"/>
    <col min="13" max="13" width="28.5703125" bestFit="1" customWidth="1"/>
    <col min="14" max="14" width="40.85546875" bestFit="1" customWidth="1"/>
    <col min="15" max="15" width="65" bestFit="1" customWidth="1"/>
    <col min="16" max="16" width="52.85546875" bestFit="1" customWidth="1"/>
    <col min="17" max="17" width="46" bestFit="1" customWidth="1"/>
    <col min="18" max="18" width="66" bestFit="1" customWidth="1"/>
    <col min="19" max="19" width="66.7109375" bestFit="1" customWidth="1"/>
    <col min="20" max="20" width="50.140625" bestFit="1" customWidth="1"/>
    <col min="21" max="21" width="70" bestFit="1" customWidth="1"/>
    <col min="22" max="22" width="82.28515625" bestFit="1" customWidth="1"/>
    <col min="23" max="23" width="92.42578125" bestFit="1" customWidth="1"/>
    <col min="24" max="24" width="28.5703125" bestFit="1" customWidth="1"/>
    <col min="25" max="25" width="40.85546875" bestFit="1" customWidth="1"/>
    <col min="26" max="26" width="65" bestFit="1" customWidth="1"/>
    <col min="27" max="27" width="52.85546875" bestFit="1" customWidth="1"/>
    <col min="28" max="28" width="46" bestFit="1" customWidth="1"/>
    <col min="29" max="29" width="66" bestFit="1" customWidth="1"/>
    <col min="30" max="30" width="66.7109375" bestFit="1" customWidth="1"/>
    <col min="31" max="31" width="50.140625" bestFit="1" customWidth="1"/>
    <col min="32" max="32" width="70" bestFit="1" customWidth="1"/>
    <col min="33" max="33" width="82.28515625" bestFit="1" customWidth="1"/>
    <col min="34" max="34" width="92.42578125" bestFit="1" customWidth="1"/>
  </cols>
  <sheetData>
    <row r="1" spans="1:23" x14ac:dyDescent="0.25">
      <c r="A1" s="2" t="s">
        <v>39</v>
      </c>
      <c r="B1" t="s">
        <v>100</v>
      </c>
    </row>
    <row r="3" spans="1:23" x14ac:dyDescent="0.25">
      <c r="B3" s="2" t="s">
        <v>70</v>
      </c>
    </row>
    <row r="4" spans="1:23" x14ac:dyDescent="0.25">
      <c r="B4" t="s">
        <v>58</v>
      </c>
      <c r="C4" t="s">
        <v>59</v>
      </c>
      <c r="D4" t="s">
        <v>60</v>
      </c>
      <c r="E4" t="s">
        <v>61</v>
      </c>
      <c r="F4" t="s">
        <v>62</v>
      </c>
      <c r="G4" t="s">
        <v>63</v>
      </c>
      <c r="H4" t="s">
        <v>64</v>
      </c>
      <c r="I4" t="s">
        <v>65</v>
      </c>
      <c r="J4" t="s">
        <v>66</v>
      </c>
      <c r="K4" t="s">
        <v>67</v>
      </c>
      <c r="L4" t="s">
        <v>68</v>
      </c>
      <c r="M4" t="s">
        <v>71</v>
      </c>
      <c r="N4" t="s">
        <v>72</v>
      </c>
      <c r="O4" t="s">
        <v>73</v>
      </c>
      <c r="P4" t="s">
        <v>74</v>
      </c>
      <c r="Q4" t="s">
        <v>75</v>
      </c>
      <c r="R4" t="s">
        <v>76</v>
      </c>
      <c r="S4" t="s">
        <v>77</v>
      </c>
      <c r="T4" t="s">
        <v>78</v>
      </c>
      <c r="U4" t="s">
        <v>79</v>
      </c>
      <c r="V4" t="s">
        <v>80</v>
      </c>
      <c r="W4" t="s">
        <v>81</v>
      </c>
    </row>
    <row r="5" spans="1:23" x14ac:dyDescent="0.25">
      <c r="A5" s="2" t="s">
        <v>83</v>
      </c>
      <c r="B5" t="s">
        <v>101</v>
      </c>
      <c r="C5" t="s">
        <v>101</v>
      </c>
      <c r="D5" t="s">
        <v>101</v>
      </c>
      <c r="E5" t="s">
        <v>101</v>
      </c>
      <c r="F5" t="s">
        <v>101</v>
      </c>
      <c r="G5" t="s">
        <v>101</v>
      </c>
      <c r="H5" t="s">
        <v>101</v>
      </c>
      <c r="I5" t="s">
        <v>101</v>
      </c>
      <c r="J5" t="s">
        <v>101</v>
      </c>
      <c r="K5" t="s">
        <v>101</v>
      </c>
      <c r="L5" t="s">
        <v>101</v>
      </c>
    </row>
    <row r="6" spans="1:23" x14ac:dyDescent="0.25">
      <c r="A6" s="3" t="s">
        <v>101</v>
      </c>
      <c r="B6" s="20"/>
      <c r="C6" s="20"/>
      <c r="D6" s="20"/>
      <c r="E6" s="20"/>
      <c r="F6" s="20"/>
      <c r="G6" s="20"/>
      <c r="H6" s="20"/>
      <c r="I6" s="20"/>
      <c r="J6" s="20"/>
      <c r="K6" s="20"/>
      <c r="L6" s="20"/>
      <c r="M6" s="20"/>
      <c r="N6" s="20"/>
      <c r="O6" s="20"/>
      <c r="P6" s="20"/>
      <c r="Q6" s="20"/>
      <c r="R6" s="20"/>
      <c r="S6" s="20"/>
      <c r="T6" s="20"/>
      <c r="U6" s="20"/>
      <c r="V6" s="20"/>
      <c r="W6" s="20"/>
    </row>
    <row r="7" spans="1:23" x14ac:dyDescent="0.25">
      <c r="A7" s="3" t="s">
        <v>84</v>
      </c>
      <c r="B7" s="20"/>
      <c r="C7" s="20"/>
      <c r="D7" s="20"/>
      <c r="E7" s="20"/>
      <c r="F7" s="20"/>
      <c r="G7" s="20"/>
      <c r="H7" s="20"/>
      <c r="I7" s="20"/>
      <c r="J7" s="20"/>
      <c r="K7" s="20"/>
      <c r="L7" s="20"/>
      <c r="M7" s="20"/>
      <c r="N7" s="20"/>
      <c r="O7" s="20"/>
      <c r="P7" s="20"/>
      <c r="Q7" s="20"/>
      <c r="R7" s="20"/>
      <c r="S7" s="20"/>
      <c r="T7" s="20"/>
      <c r="U7" s="20"/>
      <c r="V7" s="20"/>
      <c r="W7" s="20"/>
    </row>
  </sheetData>
  <sheetProtection selectLockedCells="1"/>
  <conditionalFormatting pivot="1" sqref="B6:B7 M6:M7">
    <cfRule type="cellIs" dxfId="67" priority="33" operator="between">
      <formula>2</formula>
      <formula>3.2</formula>
    </cfRule>
  </conditionalFormatting>
  <conditionalFormatting pivot="1" sqref="B6:B7 M6:M7">
    <cfRule type="cellIs" dxfId="66" priority="32" operator="greaterThanOrEqual">
      <formula>3.2</formula>
    </cfRule>
  </conditionalFormatting>
  <conditionalFormatting pivot="1" sqref="B6:B7 M6:M7">
    <cfRule type="cellIs" dxfId="65" priority="31" operator="lessThanOrEqual">
      <formula>2</formula>
    </cfRule>
  </conditionalFormatting>
  <conditionalFormatting pivot="1" sqref="C6:C7 N6:N7">
    <cfRule type="cellIs" dxfId="64" priority="30" operator="between">
      <formula>2</formula>
      <formula>3.2</formula>
    </cfRule>
  </conditionalFormatting>
  <conditionalFormatting pivot="1" sqref="C6:C7 N6:N7">
    <cfRule type="cellIs" dxfId="63" priority="29" operator="greaterThanOrEqual">
      <formula>3.2</formula>
    </cfRule>
  </conditionalFormatting>
  <conditionalFormatting pivot="1" sqref="C6:C7 N6:N7">
    <cfRule type="cellIs" dxfId="62" priority="28" operator="lessThanOrEqual">
      <formula>2</formula>
    </cfRule>
  </conditionalFormatting>
  <conditionalFormatting pivot="1" sqref="D6:D7 O6:O7">
    <cfRule type="cellIs" dxfId="61" priority="27" operator="between">
      <formula>2</formula>
      <formula>3.2</formula>
    </cfRule>
  </conditionalFormatting>
  <conditionalFormatting pivot="1" sqref="D6:D7 O6:O7">
    <cfRule type="cellIs" dxfId="60" priority="26" operator="greaterThanOrEqual">
      <formula>3.2</formula>
    </cfRule>
  </conditionalFormatting>
  <conditionalFormatting pivot="1" sqref="D6:D7 O6:O7">
    <cfRule type="cellIs" dxfId="59" priority="25" operator="lessThanOrEqual">
      <formula>2</formula>
    </cfRule>
  </conditionalFormatting>
  <conditionalFormatting pivot="1" sqref="E6:E7 P6:P7">
    <cfRule type="cellIs" dxfId="58" priority="24" operator="between">
      <formula>2</formula>
      <formula>3.2</formula>
    </cfRule>
  </conditionalFormatting>
  <conditionalFormatting pivot="1" sqref="E6:E7 P6:P7">
    <cfRule type="cellIs" dxfId="57" priority="23" operator="greaterThanOrEqual">
      <formula>3.2</formula>
    </cfRule>
  </conditionalFormatting>
  <conditionalFormatting pivot="1" sqref="E6:E7 P6:P7">
    <cfRule type="cellIs" dxfId="56" priority="22" operator="lessThanOrEqual">
      <formula>2</formula>
    </cfRule>
  </conditionalFormatting>
  <conditionalFormatting pivot="1" sqref="F6:F7 Q6:Q7">
    <cfRule type="cellIs" dxfId="55" priority="21" operator="between">
      <formula>2</formula>
      <formula>3.2</formula>
    </cfRule>
  </conditionalFormatting>
  <conditionalFormatting pivot="1" sqref="F6:F7 Q6:Q7">
    <cfRule type="cellIs" dxfId="54" priority="20" operator="greaterThanOrEqual">
      <formula>3.2</formula>
    </cfRule>
  </conditionalFormatting>
  <conditionalFormatting pivot="1" sqref="F6:F7 Q6:Q7">
    <cfRule type="cellIs" dxfId="53" priority="19" operator="lessThanOrEqual">
      <formula>2</formula>
    </cfRule>
  </conditionalFormatting>
  <conditionalFormatting pivot="1" sqref="G6:G7 R6:R7">
    <cfRule type="cellIs" dxfId="52" priority="18" operator="between">
      <formula>2</formula>
      <formula>3.2</formula>
    </cfRule>
  </conditionalFormatting>
  <conditionalFormatting pivot="1" sqref="G6:G7 R6:R7">
    <cfRule type="cellIs" dxfId="51" priority="17" operator="greaterThanOrEqual">
      <formula>3.2</formula>
    </cfRule>
  </conditionalFormatting>
  <conditionalFormatting pivot="1" sqref="G6:G7 R6:R7">
    <cfRule type="cellIs" dxfId="50" priority="16" operator="lessThanOrEqual">
      <formula>2</formula>
    </cfRule>
  </conditionalFormatting>
  <conditionalFormatting pivot="1" sqref="H6:H7 S6:S7">
    <cfRule type="cellIs" dxfId="49" priority="15" operator="between">
      <formula>2</formula>
      <formula>3.2</formula>
    </cfRule>
  </conditionalFormatting>
  <conditionalFormatting pivot="1" sqref="H6:H7 S6:S7">
    <cfRule type="cellIs" dxfId="48" priority="14" operator="greaterThanOrEqual">
      <formula>3.2</formula>
    </cfRule>
  </conditionalFormatting>
  <conditionalFormatting pivot="1" sqref="H6:H7 S6:S7">
    <cfRule type="cellIs" dxfId="47" priority="13" operator="lessThanOrEqual">
      <formula>2</formula>
    </cfRule>
  </conditionalFormatting>
  <conditionalFormatting pivot="1" sqref="I6:I7 T6:T7">
    <cfRule type="cellIs" dxfId="46" priority="12" operator="between">
      <formula>2</formula>
      <formula>3.2</formula>
    </cfRule>
  </conditionalFormatting>
  <conditionalFormatting pivot="1" sqref="I6:I7 T6:T7">
    <cfRule type="cellIs" dxfId="45" priority="11" operator="greaterThanOrEqual">
      <formula>3.2</formula>
    </cfRule>
  </conditionalFormatting>
  <conditionalFormatting pivot="1" sqref="I6:I7 T6:T7">
    <cfRule type="cellIs" dxfId="44" priority="10" operator="lessThanOrEqual">
      <formula>2</formula>
    </cfRule>
  </conditionalFormatting>
  <conditionalFormatting pivot="1" sqref="J6:J7 U6:U7">
    <cfRule type="cellIs" dxfId="43" priority="9" operator="between">
      <formula>2</formula>
      <formula>3.2</formula>
    </cfRule>
  </conditionalFormatting>
  <conditionalFormatting pivot="1" sqref="J6:J7 U6:U7">
    <cfRule type="cellIs" dxfId="42" priority="8" operator="greaterThanOrEqual">
      <formula>3.2</formula>
    </cfRule>
  </conditionalFormatting>
  <conditionalFormatting pivot="1" sqref="J6:J7 U6:U7">
    <cfRule type="cellIs" dxfId="41" priority="7" operator="lessThanOrEqual">
      <formula>2</formula>
    </cfRule>
  </conditionalFormatting>
  <conditionalFormatting pivot="1" sqref="K6:K7 V6:V7">
    <cfRule type="cellIs" dxfId="40" priority="6" operator="between">
      <formula>2</formula>
      <formula>3.2</formula>
    </cfRule>
  </conditionalFormatting>
  <conditionalFormatting pivot="1" sqref="K6:K7 V6:V7">
    <cfRule type="cellIs" dxfId="39" priority="5" operator="greaterThanOrEqual">
      <formula>3.2</formula>
    </cfRule>
  </conditionalFormatting>
  <conditionalFormatting pivot="1" sqref="K6:K7 V6:V7">
    <cfRule type="cellIs" dxfId="38" priority="4" operator="lessThanOrEqual">
      <formula>2</formula>
    </cfRule>
  </conditionalFormatting>
  <conditionalFormatting pivot="1" sqref="L6:L7 W6:W7">
    <cfRule type="cellIs" dxfId="37" priority="3" operator="between">
      <formula>2</formula>
      <formula>3.2</formula>
    </cfRule>
  </conditionalFormatting>
  <conditionalFormatting pivot="1" sqref="L6:L7 W6:W7">
    <cfRule type="cellIs" dxfId="36" priority="2" operator="greaterThanOrEqual">
      <formula>3.2</formula>
    </cfRule>
  </conditionalFormatting>
  <conditionalFormatting pivot="1" sqref="L6:L7 W6:W7">
    <cfRule type="cellIs" dxfId="35" priority="1" operator="lessThanOrEqual">
      <formula>2</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5EC26-B543-4AE6-B59C-CAA497FF22F2}">
  <dimension ref="A3:B14"/>
  <sheetViews>
    <sheetView workbookViewId="0">
      <selection activeCell="H11" sqref="H11"/>
    </sheetView>
  </sheetViews>
  <sheetFormatPr defaultRowHeight="15" x14ac:dyDescent="0.25"/>
  <cols>
    <col min="1" max="1" width="87.28515625" bestFit="1" customWidth="1"/>
    <col min="2" max="2" width="4" bestFit="1" customWidth="1"/>
  </cols>
  <sheetData>
    <row r="3" spans="1:2" x14ac:dyDescent="0.25">
      <c r="A3" s="2" t="s">
        <v>82</v>
      </c>
    </row>
    <row r="4" spans="1:2" x14ac:dyDescent="0.25">
      <c r="A4" s="3" t="s">
        <v>58</v>
      </c>
      <c r="B4" s="20"/>
    </row>
    <row r="5" spans="1:2" x14ac:dyDescent="0.25">
      <c r="A5" s="3" t="s">
        <v>59</v>
      </c>
      <c r="B5" s="20"/>
    </row>
    <row r="6" spans="1:2" x14ac:dyDescent="0.25">
      <c r="A6" s="3" t="s">
        <v>60</v>
      </c>
      <c r="B6" s="20"/>
    </row>
    <row r="7" spans="1:2" x14ac:dyDescent="0.25">
      <c r="A7" s="3" t="s">
        <v>61</v>
      </c>
      <c r="B7" s="20"/>
    </row>
    <row r="8" spans="1:2" x14ac:dyDescent="0.25">
      <c r="A8" s="3" t="s">
        <v>62</v>
      </c>
      <c r="B8" s="20"/>
    </row>
    <row r="9" spans="1:2" x14ac:dyDescent="0.25">
      <c r="A9" s="3" t="s">
        <v>63</v>
      </c>
      <c r="B9" s="20"/>
    </row>
    <row r="10" spans="1:2" x14ac:dyDescent="0.25">
      <c r="A10" s="3" t="s">
        <v>64</v>
      </c>
      <c r="B10" s="20"/>
    </row>
    <row r="11" spans="1:2" x14ac:dyDescent="0.25">
      <c r="A11" s="3" t="s">
        <v>65</v>
      </c>
      <c r="B11" s="20"/>
    </row>
    <row r="12" spans="1:2" x14ac:dyDescent="0.25">
      <c r="A12" s="3" t="s">
        <v>66</v>
      </c>
      <c r="B12" s="20"/>
    </row>
    <row r="13" spans="1:2" x14ac:dyDescent="0.25">
      <c r="A13" s="3" t="s">
        <v>67</v>
      </c>
      <c r="B13" s="20"/>
    </row>
    <row r="14" spans="1:2" x14ac:dyDescent="0.25">
      <c r="A14" s="3" t="s">
        <v>68</v>
      </c>
      <c r="B14" s="20"/>
    </row>
  </sheetData>
  <conditionalFormatting pivot="1" sqref="B4">
    <cfRule type="cellIs" dxfId="34" priority="33" operator="between">
      <formula>2</formula>
      <formula>3.2</formula>
    </cfRule>
  </conditionalFormatting>
  <conditionalFormatting pivot="1" sqref="B4">
    <cfRule type="cellIs" dxfId="33" priority="32" operator="greaterThanOrEqual">
      <formula>3.2</formula>
    </cfRule>
  </conditionalFormatting>
  <conditionalFormatting pivot="1" sqref="B4">
    <cfRule type="cellIs" dxfId="32" priority="31" operator="lessThanOrEqual">
      <formula>2</formula>
    </cfRule>
  </conditionalFormatting>
  <conditionalFormatting pivot="1" sqref="B5">
    <cfRule type="cellIs" dxfId="31" priority="30" operator="between">
      <formula>2</formula>
      <formula>3.2</formula>
    </cfRule>
  </conditionalFormatting>
  <conditionalFormatting pivot="1" sqref="B5">
    <cfRule type="cellIs" dxfId="30" priority="29" operator="greaterThanOrEqual">
      <formula>3.2</formula>
    </cfRule>
  </conditionalFormatting>
  <conditionalFormatting pivot="1" sqref="B5">
    <cfRule type="cellIs" dxfId="29" priority="28" operator="lessThanOrEqual">
      <formula>2</formula>
    </cfRule>
  </conditionalFormatting>
  <conditionalFormatting pivot="1" sqref="B6">
    <cfRule type="cellIs" dxfId="28" priority="27" operator="between">
      <formula>2</formula>
      <formula>3.2</formula>
    </cfRule>
  </conditionalFormatting>
  <conditionalFormatting pivot="1" sqref="B6">
    <cfRule type="cellIs" dxfId="27" priority="26" operator="greaterThanOrEqual">
      <formula>3.2</formula>
    </cfRule>
  </conditionalFormatting>
  <conditionalFormatting pivot="1" sqref="B6">
    <cfRule type="cellIs" dxfId="26" priority="25" operator="lessThanOrEqual">
      <formula>2</formula>
    </cfRule>
  </conditionalFormatting>
  <conditionalFormatting pivot="1" sqref="B7">
    <cfRule type="cellIs" dxfId="25" priority="24" operator="between">
      <formula>2</formula>
      <formula>3.2</formula>
    </cfRule>
  </conditionalFormatting>
  <conditionalFormatting pivot="1" sqref="B7">
    <cfRule type="cellIs" dxfId="24" priority="23" operator="greaterThanOrEqual">
      <formula>3.2</formula>
    </cfRule>
  </conditionalFormatting>
  <conditionalFormatting pivot="1" sqref="B7">
    <cfRule type="cellIs" dxfId="23" priority="22" operator="lessThanOrEqual">
      <formula>2</formula>
    </cfRule>
  </conditionalFormatting>
  <conditionalFormatting pivot="1" sqref="B8">
    <cfRule type="cellIs" dxfId="22" priority="21" operator="between">
      <formula>2</formula>
      <formula>3.2</formula>
    </cfRule>
  </conditionalFormatting>
  <conditionalFormatting pivot="1" sqref="B8">
    <cfRule type="cellIs" dxfId="21" priority="20" operator="greaterThanOrEqual">
      <formula>3.2</formula>
    </cfRule>
  </conditionalFormatting>
  <conditionalFormatting pivot="1" sqref="B8">
    <cfRule type="cellIs" dxfId="20" priority="19" operator="lessThanOrEqual">
      <formula>2</formula>
    </cfRule>
  </conditionalFormatting>
  <conditionalFormatting pivot="1" sqref="B9">
    <cfRule type="cellIs" dxfId="19" priority="18" operator="between">
      <formula>2</formula>
      <formula>3.2</formula>
    </cfRule>
  </conditionalFormatting>
  <conditionalFormatting pivot="1" sqref="B9">
    <cfRule type="cellIs" dxfId="18" priority="17" operator="greaterThanOrEqual">
      <formula>3.2</formula>
    </cfRule>
  </conditionalFormatting>
  <conditionalFormatting pivot="1" sqref="B9">
    <cfRule type="cellIs" dxfId="17" priority="16" operator="lessThanOrEqual">
      <formula>2</formula>
    </cfRule>
  </conditionalFormatting>
  <conditionalFormatting pivot="1" sqref="B10">
    <cfRule type="cellIs" dxfId="16" priority="15" operator="between">
      <formula>2</formula>
      <formula>3.2</formula>
    </cfRule>
  </conditionalFormatting>
  <conditionalFormatting pivot="1" sqref="B10">
    <cfRule type="cellIs" dxfId="15" priority="14" operator="greaterThanOrEqual">
      <formula>3.2</formula>
    </cfRule>
  </conditionalFormatting>
  <conditionalFormatting pivot="1" sqref="B10">
    <cfRule type="cellIs" dxfId="14" priority="13" operator="lessThanOrEqual">
      <formula>2</formula>
    </cfRule>
  </conditionalFormatting>
  <conditionalFormatting pivot="1" sqref="B11">
    <cfRule type="cellIs" dxfId="13" priority="12" operator="between">
      <formula>2</formula>
      <formula>3.2</formula>
    </cfRule>
  </conditionalFormatting>
  <conditionalFormatting pivot="1" sqref="B11">
    <cfRule type="cellIs" dxfId="12" priority="11" operator="greaterThanOrEqual">
      <formula>3.2</formula>
    </cfRule>
  </conditionalFormatting>
  <conditionalFormatting pivot="1" sqref="B11">
    <cfRule type="cellIs" dxfId="11" priority="10" operator="lessThanOrEqual">
      <formula>2</formula>
    </cfRule>
  </conditionalFormatting>
  <conditionalFormatting pivot="1" sqref="B12">
    <cfRule type="cellIs" dxfId="10" priority="9" operator="between">
      <formula>2</formula>
      <formula>3.2</formula>
    </cfRule>
  </conditionalFormatting>
  <conditionalFormatting pivot="1" sqref="B12">
    <cfRule type="cellIs" dxfId="9" priority="8" operator="greaterThanOrEqual">
      <formula>3.2</formula>
    </cfRule>
  </conditionalFormatting>
  <conditionalFormatting pivot="1" sqref="B12">
    <cfRule type="cellIs" dxfId="8" priority="7" operator="lessThanOrEqual">
      <formula>2</formula>
    </cfRule>
  </conditionalFormatting>
  <conditionalFormatting pivot="1" sqref="B13">
    <cfRule type="cellIs" dxfId="7" priority="6" operator="between">
      <formula>2</formula>
      <formula>3.2</formula>
    </cfRule>
  </conditionalFormatting>
  <conditionalFormatting pivot="1" sqref="B13">
    <cfRule type="cellIs" dxfId="6" priority="5" operator="greaterThanOrEqual">
      <formula>3.2</formula>
    </cfRule>
  </conditionalFormatting>
  <conditionalFormatting pivot="1" sqref="B13">
    <cfRule type="cellIs" dxfId="5" priority="4" operator="lessThanOrEqual">
      <formula>2</formula>
    </cfRule>
  </conditionalFormatting>
  <conditionalFormatting pivot="1" sqref="B14">
    <cfRule type="cellIs" dxfId="4" priority="3" operator="between">
      <formula>2</formula>
      <formula>3.2</formula>
    </cfRule>
  </conditionalFormatting>
  <conditionalFormatting pivot="1" sqref="B14">
    <cfRule type="cellIs" dxfId="3" priority="2" operator="greaterThanOrEqual">
      <formula>3.2</formula>
    </cfRule>
  </conditionalFormatting>
  <conditionalFormatting pivot="1" sqref="B14">
    <cfRule type="cellIs" dxfId="2" priority="1" operator="lessThanOrEqual">
      <formula>2</formula>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91ECB-0F1C-44EA-8E09-B9C2586752EC}">
  <dimension ref="A1:M2"/>
  <sheetViews>
    <sheetView workbookViewId="0"/>
  </sheetViews>
  <sheetFormatPr defaultRowHeight="15" x14ac:dyDescent="0.25"/>
  <cols>
    <col min="1" max="1" width="13.140625" bestFit="1" customWidth="1"/>
    <col min="2" max="2" width="9.140625" bestFit="1" customWidth="1"/>
    <col min="3" max="3" width="61.28515625" bestFit="1" customWidth="1"/>
    <col min="4" max="4" width="13.140625" bestFit="1" customWidth="1"/>
    <col min="5" max="5" width="10" bestFit="1" customWidth="1"/>
    <col min="6" max="6" width="19.7109375" bestFit="1" customWidth="1"/>
    <col min="7" max="7" width="11" bestFit="1" customWidth="1"/>
    <col min="8" max="8" width="7.42578125" bestFit="1" customWidth="1"/>
    <col min="9" max="9" width="21.28515625" bestFit="1" customWidth="1"/>
    <col min="10" max="10" width="16.7109375" bestFit="1" customWidth="1"/>
    <col min="11" max="11" width="8.7109375" bestFit="1" customWidth="1"/>
    <col min="12" max="12" width="11.42578125" bestFit="1" customWidth="1"/>
    <col min="13" max="13" width="8.42578125" bestFit="1" customWidth="1"/>
  </cols>
  <sheetData>
    <row r="1" spans="1:13" x14ac:dyDescent="0.25">
      <c r="A1" t="s">
        <v>0</v>
      </c>
      <c r="B1" t="s">
        <v>69</v>
      </c>
      <c r="C1" t="s">
        <v>2</v>
      </c>
      <c r="D1" t="s">
        <v>39</v>
      </c>
      <c r="E1" t="s">
        <v>40</v>
      </c>
      <c r="F1" t="s">
        <v>41</v>
      </c>
      <c r="G1" t="s">
        <v>42</v>
      </c>
      <c r="H1" t="s">
        <v>43</v>
      </c>
      <c r="I1" t="s">
        <v>44</v>
      </c>
      <c r="J1" t="s">
        <v>45</v>
      </c>
      <c r="K1" t="s">
        <v>46</v>
      </c>
      <c r="L1" t="s">
        <v>110</v>
      </c>
      <c r="M1" t="s">
        <v>111</v>
      </c>
    </row>
    <row r="2" spans="1:13" x14ac:dyDescent="0.25">
      <c r="A2" s="1"/>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6F937-E8B0-4B48-901D-82F76B201A8F}">
  <dimension ref="A2:Y34"/>
  <sheetViews>
    <sheetView showGridLines="0" workbookViewId="0">
      <selection activeCell="B36" sqref="B36"/>
    </sheetView>
  </sheetViews>
  <sheetFormatPr defaultRowHeight="15" x14ac:dyDescent="0.25"/>
  <sheetData>
    <row r="2" spans="1:25" ht="15" customHeight="1" x14ac:dyDescent="0.25">
      <c r="A2" s="14" t="s">
        <v>138</v>
      </c>
      <c r="B2" s="15"/>
      <c r="C2" s="15"/>
      <c r="D2" s="15"/>
      <c r="E2" s="15"/>
      <c r="F2" s="15"/>
      <c r="G2" s="15"/>
      <c r="H2" s="15"/>
      <c r="I2" s="15"/>
      <c r="J2" s="15"/>
      <c r="K2" s="15"/>
      <c r="L2" s="15"/>
      <c r="M2" s="15"/>
      <c r="N2" s="15"/>
      <c r="O2" s="15"/>
      <c r="P2" s="15"/>
      <c r="Q2" s="15"/>
      <c r="R2" s="15"/>
      <c r="S2" s="15"/>
      <c r="T2" s="15"/>
      <c r="U2" s="15"/>
      <c r="V2" s="15"/>
      <c r="W2" s="15"/>
      <c r="X2" s="15"/>
      <c r="Y2" s="15"/>
    </row>
    <row r="3" spans="1:25" x14ac:dyDescent="0.25">
      <c r="A3" s="15"/>
      <c r="B3" s="15"/>
      <c r="C3" s="15"/>
      <c r="D3" s="15"/>
      <c r="E3" s="15"/>
      <c r="F3" s="15"/>
      <c r="G3" s="15"/>
      <c r="H3" s="15"/>
      <c r="I3" s="15"/>
      <c r="J3" s="15"/>
      <c r="K3" s="15"/>
      <c r="L3" s="15"/>
      <c r="M3" s="15"/>
      <c r="N3" s="15"/>
      <c r="O3" s="15"/>
      <c r="P3" s="15"/>
      <c r="Q3" s="15"/>
      <c r="R3" s="15"/>
      <c r="S3" s="15"/>
      <c r="T3" s="15"/>
      <c r="U3" s="15"/>
      <c r="V3" s="15"/>
      <c r="W3" s="15"/>
      <c r="X3" s="15"/>
      <c r="Y3" s="15"/>
    </row>
    <row r="4" spans="1:25" x14ac:dyDescent="0.25">
      <c r="A4" s="15"/>
      <c r="B4" s="15"/>
      <c r="C4" s="15"/>
      <c r="D4" s="15"/>
      <c r="E4" s="15"/>
      <c r="F4" s="15"/>
      <c r="G4" s="15"/>
      <c r="H4" s="15"/>
      <c r="I4" s="15"/>
      <c r="J4" s="15"/>
      <c r="K4" s="15"/>
      <c r="L4" s="15"/>
      <c r="M4" s="15"/>
      <c r="N4" s="15"/>
      <c r="O4" s="15"/>
      <c r="P4" s="15"/>
      <c r="Q4" s="15"/>
      <c r="R4" s="15"/>
      <c r="S4" s="15"/>
      <c r="T4" s="15"/>
      <c r="U4" s="15"/>
      <c r="V4" s="15"/>
      <c r="W4" s="15"/>
      <c r="X4" s="15"/>
      <c r="Y4" s="15"/>
    </row>
    <row r="5" spans="1:25" x14ac:dyDescent="0.25">
      <c r="A5" s="15"/>
      <c r="B5" s="15"/>
      <c r="C5" s="15"/>
      <c r="D5" s="15"/>
      <c r="E5" s="15"/>
      <c r="F5" s="15"/>
      <c r="G5" s="15"/>
      <c r="H5" s="15"/>
      <c r="I5" s="15"/>
      <c r="J5" s="15"/>
      <c r="K5" s="15"/>
      <c r="L5" s="15"/>
      <c r="M5" s="15"/>
      <c r="N5" s="15"/>
      <c r="O5" s="15"/>
      <c r="P5" s="15"/>
      <c r="Q5" s="15"/>
      <c r="R5" s="15"/>
      <c r="S5" s="15"/>
      <c r="T5" s="15"/>
      <c r="U5" s="15"/>
      <c r="V5" s="15"/>
      <c r="W5" s="15"/>
      <c r="X5" s="15"/>
      <c r="Y5" s="15"/>
    </row>
    <row r="6" spans="1:25" x14ac:dyDescent="0.25">
      <c r="A6" s="15"/>
      <c r="B6" s="15"/>
      <c r="C6" s="15"/>
      <c r="D6" s="15"/>
      <c r="E6" s="15"/>
      <c r="F6" s="15"/>
      <c r="G6" s="15"/>
      <c r="H6" s="15"/>
      <c r="I6" s="15"/>
      <c r="J6" s="15"/>
      <c r="K6" s="15"/>
      <c r="L6" s="15"/>
      <c r="M6" s="15"/>
      <c r="N6" s="15"/>
      <c r="O6" s="15"/>
      <c r="P6" s="15"/>
      <c r="Q6" s="15"/>
      <c r="R6" s="15"/>
      <c r="S6" s="15"/>
      <c r="T6" s="15"/>
      <c r="U6" s="15"/>
      <c r="V6" s="15"/>
      <c r="W6" s="15"/>
      <c r="X6" s="15"/>
      <c r="Y6" s="15"/>
    </row>
    <row r="7" spans="1:25" x14ac:dyDescent="0.25">
      <c r="A7" s="15"/>
      <c r="B7" s="15"/>
      <c r="C7" s="15"/>
      <c r="D7" s="15"/>
      <c r="E7" s="15"/>
      <c r="F7" s="15"/>
      <c r="G7" s="15"/>
      <c r="H7" s="15"/>
      <c r="I7" s="15"/>
      <c r="J7" s="15"/>
      <c r="K7" s="15"/>
      <c r="L7" s="15"/>
      <c r="M7" s="15"/>
      <c r="N7" s="15"/>
      <c r="O7" s="15"/>
      <c r="P7" s="15"/>
      <c r="Q7" s="15"/>
      <c r="R7" s="15"/>
      <c r="S7" s="15"/>
      <c r="T7" s="15"/>
      <c r="U7" s="15"/>
      <c r="V7" s="15"/>
      <c r="W7" s="15"/>
      <c r="X7" s="15"/>
      <c r="Y7" s="15"/>
    </row>
    <row r="8" spans="1:25" x14ac:dyDescent="0.25">
      <c r="A8" s="15"/>
      <c r="B8" s="15"/>
      <c r="C8" s="15"/>
      <c r="D8" s="15"/>
      <c r="E8" s="15"/>
      <c r="F8" s="15"/>
      <c r="G8" s="15"/>
      <c r="H8" s="15"/>
      <c r="I8" s="15"/>
      <c r="J8" s="15"/>
      <c r="K8" s="15"/>
      <c r="L8" s="15"/>
      <c r="M8" s="15"/>
      <c r="N8" s="15"/>
      <c r="O8" s="15"/>
      <c r="P8" s="15"/>
      <c r="Q8" s="15"/>
      <c r="R8" s="15"/>
      <c r="S8" s="15"/>
      <c r="T8" s="15"/>
      <c r="U8" s="15"/>
      <c r="V8" s="15"/>
      <c r="W8" s="15"/>
      <c r="X8" s="15"/>
      <c r="Y8" s="15"/>
    </row>
    <row r="9" spans="1:25" x14ac:dyDescent="0.25">
      <c r="A9" s="15"/>
      <c r="B9" s="15"/>
      <c r="C9" s="15"/>
      <c r="D9" s="15"/>
      <c r="E9" s="15"/>
      <c r="F9" s="15"/>
      <c r="G9" s="15"/>
      <c r="H9" s="15"/>
      <c r="I9" s="15"/>
      <c r="J9" s="15"/>
      <c r="K9" s="15"/>
      <c r="L9" s="15"/>
      <c r="M9" s="15"/>
      <c r="N9" s="15"/>
      <c r="O9" s="15"/>
      <c r="P9" s="15"/>
      <c r="Q9" s="15"/>
      <c r="R9" s="15"/>
      <c r="S9" s="15"/>
      <c r="T9" s="15"/>
      <c r="U9" s="15"/>
      <c r="V9" s="15"/>
      <c r="W9" s="15"/>
      <c r="X9" s="15"/>
      <c r="Y9" s="15"/>
    </row>
    <row r="10" spans="1:25" x14ac:dyDescent="0.25">
      <c r="A10" s="15"/>
      <c r="B10" s="15"/>
      <c r="C10" s="15"/>
      <c r="D10" s="15"/>
      <c r="E10" s="15"/>
      <c r="F10" s="15"/>
      <c r="G10" s="15"/>
      <c r="H10" s="15"/>
      <c r="I10" s="15"/>
      <c r="J10" s="15"/>
      <c r="K10" s="15"/>
      <c r="L10" s="15"/>
      <c r="M10" s="15"/>
      <c r="N10" s="15"/>
      <c r="O10" s="15"/>
      <c r="P10" s="15"/>
      <c r="Q10" s="15"/>
      <c r="R10" s="15"/>
      <c r="S10" s="15"/>
      <c r="T10" s="15"/>
      <c r="U10" s="15"/>
      <c r="V10" s="15"/>
      <c r="W10" s="15"/>
      <c r="X10" s="15"/>
      <c r="Y10" s="15"/>
    </row>
    <row r="11" spans="1:25" x14ac:dyDescent="0.25">
      <c r="A11" s="15"/>
      <c r="B11" s="15"/>
      <c r="C11" s="15"/>
      <c r="D11" s="15"/>
      <c r="E11" s="15"/>
      <c r="F11" s="15"/>
      <c r="G11" s="15"/>
      <c r="H11" s="15"/>
      <c r="I11" s="15"/>
      <c r="J11" s="15"/>
      <c r="K11" s="15"/>
      <c r="L11" s="15"/>
      <c r="M11" s="15"/>
      <c r="N11" s="15"/>
      <c r="O11" s="15"/>
      <c r="P11" s="15"/>
      <c r="Q11" s="15"/>
      <c r="R11" s="15"/>
      <c r="S11" s="15"/>
      <c r="T11" s="15"/>
      <c r="U11" s="15"/>
      <c r="V11" s="15"/>
      <c r="W11" s="15"/>
      <c r="X11" s="15"/>
      <c r="Y11" s="15"/>
    </row>
    <row r="12" spans="1:25" x14ac:dyDescent="0.25">
      <c r="A12" s="15"/>
      <c r="B12" s="15"/>
      <c r="C12" s="15"/>
      <c r="D12" s="15"/>
      <c r="E12" s="15"/>
      <c r="F12" s="15"/>
      <c r="G12" s="15"/>
      <c r="H12" s="15"/>
      <c r="I12" s="15"/>
      <c r="J12" s="15"/>
      <c r="K12" s="15"/>
      <c r="L12" s="15"/>
      <c r="M12" s="15"/>
      <c r="N12" s="15"/>
      <c r="O12" s="15"/>
      <c r="P12" s="15"/>
      <c r="Q12" s="15"/>
      <c r="R12" s="15"/>
      <c r="S12" s="15"/>
      <c r="T12" s="15"/>
      <c r="U12" s="15"/>
      <c r="V12" s="15"/>
      <c r="W12" s="15"/>
      <c r="X12" s="15"/>
      <c r="Y12" s="15"/>
    </row>
    <row r="13" spans="1:25" x14ac:dyDescent="0.25">
      <c r="A13" s="15"/>
      <c r="B13" s="15"/>
      <c r="C13" s="15"/>
      <c r="D13" s="15"/>
      <c r="E13" s="15"/>
      <c r="F13" s="15"/>
      <c r="G13" s="15"/>
      <c r="H13" s="15"/>
      <c r="I13" s="15"/>
      <c r="J13" s="15"/>
      <c r="K13" s="15"/>
      <c r="L13" s="15"/>
      <c r="M13" s="15"/>
      <c r="N13" s="15"/>
      <c r="O13" s="15"/>
      <c r="P13" s="15"/>
      <c r="Q13" s="15"/>
      <c r="R13" s="15"/>
      <c r="S13" s="15"/>
      <c r="T13" s="15"/>
      <c r="U13" s="15"/>
      <c r="V13" s="15"/>
      <c r="W13" s="15"/>
      <c r="X13" s="15"/>
      <c r="Y13" s="15"/>
    </row>
    <row r="14" spans="1:25" x14ac:dyDescent="0.25">
      <c r="A14" s="15"/>
      <c r="B14" s="15"/>
      <c r="C14" s="15"/>
      <c r="D14" s="15"/>
      <c r="E14" s="15"/>
      <c r="F14" s="15"/>
      <c r="G14" s="15"/>
      <c r="H14" s="15"/>
      <c r="I14" s="15"/>
      <c r="J14" s="15"/>
      <c r="K14" s="15"/>
      <c r="L14" s="15"/>
      <c r="M14" s="15"/>
      <c r="N14" s="15"/>
      <c r="O14" s="15"/>
      <c r="P14" s="15"/>
      <c r="Q14" s="15"/>
      <c r="R14" s="15"/>
      <c r="S14" s="15"/>
      <c r="T14" s="15"/>
      <c r="U14" s="15"/>
      <c r="V14" s="15"/>
      <c r="W14" s="15"/>
      <c r="X14" s="15"/>
      <c r="Y14" s="15"/>
    </row>
    <row r="15" spans="1:25" x14ac:dyDescent="0.25">
      <c r="A15" s="15"/>
      <c r="B15" s="15"/>
      <c r="C15" s="15"/>
      <c r="D15" s="15"/>
      <c r="E15" s="15"/>
      <c r="F15" s="15"/>
      <c r="G15" s="15"/>
      <c r="H15" s="15"/>
      <c r="I15" s="15"/>
      <c r="J15" s="15"/>
      <c r="K15" s="15"/>
      <c r="L15" s="15"/>
      <c r="M15" s="15"/>
      <c r="N15" s="15"/>
      <c r="O15" s="15"/>
      <c r="P15" s="15"/>
      <c r="Q15" s="15"/>
      <c r="R15" s="15"/>
      <c r="S15" s="15"/>
      <c r="T15" s="15"/>
      <c r="U15" s="15"/>
      <c r="V15" s="15"/>
      <c r="W15" s="15"/>
      <c r="X15" s="15"/>
      <c r="Y15" s="15"/>
    </row>
    <row r="16" spans="1:25" x14ac:dyDescent="0.25">
      <c r="A16" s="15"/>
      <c r="B16" s="15"/>
      <c r="C16" s="15"/>
      <c r="D16" s="15"/>
      <c r="E16" s="15"/>
      <c r="F16" s="15"/>
      <c r="G16" s="15"/>
      <c r="H16" s="15"/>
      <c r="I16" s="15"/>
      <c r="J16" s="15"/>
      <c r="K16" s="15"/>
      <c r="L16" s="15"/>
      <c r="M16" s="15"/>
      <c r="N16" s="15"/>
      <c r="O16" s="15"/>
      <c r="P16" s="15"/>
      <c r="Q16" s="15"/>
      <c r="R16" s="15"/>
      <c r="S16" s="15"/>
      <c r="T16" s="15"/>
      <c r="U16" s="15"/>
      <c r="V16" s="15"/>
      <c r="W16" s="15"/>
      <c r="X16" s="15"/>
      <c r="Y16" s="15"/>
    </row>
    <row r="17" spans="1:25" x14ac:dyDescent="0.25">
      <c r="A17" s="15"/>
      <c r="B17" s="15"/>
      <c r="C17" s="15"/>
      <c r="D17" s="15"/>
      <c r="E17" s="15"/>
      <c r="F17" s="15"/>
      <c r="G17" s="15"/>
      <c r="H17" s="15"/>
      <c r="I17" s="15"/>
      <c r="J17" s="15"/>
      <c r="K17" s="15"/>
      <c r="L17" s="15"/>
      <c r="M17" s="15"/>
      <c r="N17" s="15"/>
      <c r="O17" s="15"/>
      <c r="P17" s="15"/>
      <c r="Q17" s="15"/>
      <c r="R17" s="15"/>
      <c r="S17" s="15"/>
      <c r="T17" s="15"/>
      <c r="U17" s="15"/>
      <c r="V17" s="15"/>
      <c r="W17" s="15"/>
      <c r="X17" s="15"/>
      <c r="Y17" s="15"/>
    </row>
    <row r="18" spans="1:25" x14ac:dyDescent="0.25">
      <c r="A18" s="15"/>
      <c r="B18" s="15"/>
      <c r="C18" s="15"/>
      <c r="D18" s="15"/>
      <c r="E18" s="15"/>
      <c r="F18" s="15"/>
      <c r="G18" s="15"/>
      <c r="H18" s="15"/>
      <c r="I18" s="15"/>
      <c r="J18" s="15"/>
      <c r="K18" s="15"/>
      <c r="L18" s="15"/>
      <c r="M18" s="15"/>
      <c r="N18" s="15"/>
      <c r="O18" s="15"/>
      <c r="P18" s="15"/>
      <c r="Q18" s="15"/>
      <c r="R18" s="15"/>
      <c r="S18" s="15"/>
      <c r="T18" s="15"/>
      <c r="U18" s="15"/>
      <c r="V18" s="15"/>
      <c r="W18" s="15"/>
      <c r="X18" s="15"/>
      <c r="Y18" s="15"/>
    </row>
    <row r="19" spans="1:25" x14ac:dyDescent="0.25">
      <c r="A19" s="15"/>
      <c r="B19" s="15"/>
      <c r="C19" s="15"/>
      <c r="D19" s="15"/>
      <c r="E19" s="15"/>
      <c r="F19" s="15"/>
      <c r="G19" s="15"/>
      <c r="H19" s="15"/>
      <c r="I19" s="15"/>
      <c r="J19" s="15"/>
      <c r="K19" s="15"/>
      <c r="L19" s="15"/>
      <c r="M19" s="15"/>
      <c r="N19" s="15"/>
      <c r="O19" s="15"/>
      <c r="P19" s="15"/>
      <c r="Q19" s="15"/>
      <c r="R19" s="15"/>
      <c r="S19" s="15"/>
      <c r="T19" s="15"/>
      <c r="U19" s="15"/>
      <c r="V19" s="15"/>
      <c r="W19" s="15"/>
      <c r="X19" s="15"/>
      <c r="Y19" s="15"/>
    </row>
    <row r="20" spans="1:25" x14ac:dyDescent="0.25">
      <c r="A20" s="15"/>
      <c r="B20" s="15"/>
      <c r="C20" s="15"/>
      <c r="D20" s="15"/>
      <c r="E20" s="15"/>
      <c r="F20" s="15"/>
      <c r="G20" s="15"/>
      <c r="H20" s="15"/>
      <c r="I20" s="15"/>
      <c r="J20" s="15"/>
      <c r="K20" s="15"/>
      <c r="L20" s="15"/>
      <c r="M20" s="15"/>
      <c r="N20" s="15"/>
      <c r="O20" s="15"/>
      <c r="P20" s="15"/>
      <c r="Q20" s="15"/>
      <c r="R20" s="15"/>
      <c r="S20" s="15"/>
      <c r="T20" s="15"/>
      <c r="U20" s="15"/>
      <c r="V20" s="15"/>
      <c r="W20" s="15"/>
      <c r="X20" s="15"/>
      <c r="Y20" s="15"/>
    </row>
    <row r="21" spans="1:25" x14ac:dyDescent="0.25">
      <c r="A21" s="15"/>
      <c r="B21" s="15"/>
      <c r="C21" s="15"/>
      <c r="D21" s="15"/>
      <c r="E21" s="15"/>
      <c r="F21" s="15"/>
      <c r="G21" s="15"/>
      <c r="H21" s="15"/>
      <c r="I21" s="15"/>
      <c r="J21" s="15"/>
      <c r="K21" s="15"/>
      <c r="L21" s="15"/>
      <c r="M21" s="15"/>
      <c r="N21" s="15"/>
      <c r="O21" s="15"/>
      <c r="P21" s="15"/>
      <c r="Q21" s="15"/>
      <c r="R21" s="15"/>
      <c r="S21" s="15"/>
      <c r="T21" s="15"/>
      <c r="U21" s="15"/>
      <c r="V21" s="15"/>
      <c r="W21" s="15"/>
      <c r="X21" s="15"/>
      <c r="Y21" s="15"/>
    </row>
    <row r="22" spans="1:25" x14ac:dyDescent="0.25">
      <c r="A22" s="15"/>
      <c r="B22" s="15"/>
      <c r="C22" s="15"/>
      <c r="D22" s="15"/>
      <c r="E22" s="15"/>
      <c r="F22" s="15"/>
      <c r="G22" s="15"/>
      <c r="H22" s="15"/>
      <c r="I22" s="15"/>
      <c r="J22" s="15"/>
      <c r="K22" s="15"/>
      <c r="L22" s="15"/>
      <c r="M22" s="15"/>
      <c r="N22" s="15"/>
      <c r="O22" s="15"/>
      <c r="P22" s="15"/>
      <c r="Q22" s="15"/>
      <c r="R22" s="15"/>
      <c r="S22" s="15"/>
      <c r="T22" s="15"/>
      <c r="U22" s="15"/>
      <c r="V22" s="15"/>
      <c r="W22" s="15"/>
      <c r="X22" s="15"/>
      <c r="Y22" s="15"/>
    </row>
    <row r="23" spans="1:25" x14ac:dyDescent="0.25">
      <c r="A23" s="15"/>
      <c r="B23" s="15"/>
      <c r="C23" s="15"/>
      <c r="D23" s="15"/>
      <c r="E23" s="15"/>
      <c r="F23" s="15"/>
      <c r="G23" s="15"/>
      <c r="H23" s="15"/>
      <c r="I23" s="15"/>
      <c r="J23" s="15"/>
      <c r="K23" s="15"/>
      <c r="L23" s="15"/>
      <c r="M23" s="15"/>
      <c r="N23" s="15"/>
      <c r="O23" s="15"/>
      <c r="P23" s="15"/>
      <c r="Q23" s="15"/>
      <c r="R23" s="15"/>
      <c r="S23" s="15"/>
      <c r="T23" s="15"/>
      <c r="U23" s="15"/>
      <c r="V23" s="15"/>
      <c r="W23" s="15"/>
      <c r="X23" s="15"/>
      <c r="Y23" s="15"/>
    </row>
    <row r="24" spans="1:25" x14ac:dyDescent="0.25">
      <c r="A24" s="15"/>
      <c r="B24" s="15"/>
      <c r="C24" s="15"/>
      <c r="D24" s="15"/>
      <c r="E24" s="15"/>
      <c r="F24" s="15"/>
      <c r="G24" s="15"/>
      <c r="H24" s="15"/>
      <c r="I24" s="15"/>
      <c r="J24" s="15"/>
      <c r="K24" s="15"/>
      <c r="L24" s="15"/>
      <c r="M24" s="15"/>
      <c r="N24" s="15"/>
      <c r="O24" s="15"/>
      <c r="P24" s="15"/>
      <c r="Q24" s="15"/>
      <c r="R24" s="15"/>
      <c r="S24" s="15"/>
      <c r="T24" s="15"/>
      <c r="U24" s="15"/>
      <c r="V24" s="15"/>
      <c r="W24" s="15"/>
      <c r="X24" s="15"/>
      <c r="Y24" s="15"/>
    </row>
    <row r="25" spans="1:25" x14ac:dyDescent="0.25">
      <c r="A25" s="15"/>
      <c r="B25" s="15"/>
      <c r="C25" s="15"/>
      <c r="D25" s="15"/>
      <c r="E25" s="15"/>
      <c r="F25" s="15"/>
      <c r="G25" s="15"/>
      <c r="H25" s="15"/>
      <c r="I25" s="15"/>
      <c r="J25" s="15"/>
      <c r="K25" s="15"/>
      <c r="L25" s="15"/>
      <c r="M25" s="15"/>
      <c r="N25" s="15"/>
      <c r="O25" s="15"/>
      <c r="P25" s="15"/>
      <c r="Q25" s="15"/>
      <c r="R25" s="15"/>
      <c r="S25" s="15"/>
      <c r="T25" s="15"/>
      <c r="U25" s="15"/>
      <c r="V25" s="15"/>
      <c r="W25" s="15"/>
      <c r="X25" s="15"/>
      <c r="Y25" s="15"/>
    </row>
    <row r="26" spans="1:25" x14ac:dyDescent="0.25">
      <c r="A26" s="15"/>
      <c r="B26" s="15"/>
      <c r="C26" s="15"/>
      <c r="D26" s="15"/>
      <c r="E26" s="15"/>
      <c r="F26" s="15"/>
      <c r="G26" s="15"/>
      <c r="H26" s="15"/>
      <c r="I26" s="15"/>
      <c r="J26" s="15"/>
      <c r="K26" s="15"/>
      <c r="L26" s="15"/>
      <c r="M26" s="15"/>
      <c r="N26" s="15"/>
      <c r="O26" s="15"/>
      <c r="P26" s="15"/>
      <c r="Q26" s="15"/>
      <c r="R26" s="15"/>
      <c r="S26" s="15"/>
      <c r="T26" s="15"/>
      <c r="U26" s="15"/>
      <c r="V26" s="15"/>
      <c r="W26" s="15"/>
      <c r="X26" s="15"/>
      <c r="Y26" s="15"/>
    </row>
    <row r="27" spans="1:25" x14ac:dyDescent="0.25">
      <c r="A27" s="15"/>
      <c r="B27" s="15"/>
      <c r="C27" s="15"/>
      <c r="D27" s="15"/>
      <c r="E27" s="15"/>
      <c r="F27" s="15"/>
      <c r="G27" s="15"/>
      <c r="H27" s="15"/>
      <c r="I27" s="15"/>
      <c r="J27" s="15"/>
      <c r="K27" s="15"/>
      <c r="L27" s="15"/>
      <c r="M27" s="15"/>
      <c r="N27" s="15"/>
      <c r="O27" s="15"/>
      <c r="P27" s="15"/>
      <c r="Q27" s="15"/>
      <c r="R27" s="15"/>
      <c r="S27" s="15"/>
      <c r="T27" s="15"/>
      <c r="U27" s="15"/>
      <c r="V27" s="15"/>
      <c r="W27" s="15"/>
      <c r="X27" s="15"/>
      <c r="Y27" s="15"/>
    </row>
    <row r="28" spans="1:25" x14ac:dyDescent="0.25">
      <c r="A28" s="15"/>
      <c r="B28" s="15"/>
      <c r="C28" s="15"/>
      <c r="D28" s="15"/>
      <c r="E28" s="15"/>
      <c r="F28" s="15"/>
      <c r="G28" s="15"/>
      <c r="H28" s="15"/>
      <c r="I28" s="15"/>
      <c r="J28" s="15"/>
      <c r="K28" s="15"/>
      <c r="L28" s="15"/>
      <c r="M28" s="15"/>
      <c r="N28" s="15"/>
      <c r="O28" s="15"/>
      <c r="P28" s="15"/>
      <c r="Q28" s="15"/>
      <c r="R28" s="15"/>
      <c r="S28" s="15"/>
      <c r="T28" s="15"/>
      <c r="U28" s="15"/>
      <c r="V28" s="15"/>
      <c r="W28" s="15"/>
      <c r="X28" s="15"/>
      <c r="Y28" s="15"/>
    </row>
    <row r="29" spans="1:25" x14ac:dyDescent="0.25">
      <c r="A29" s="15"/>
      <c r="B29" s="15"/>
      <c r="C29" s="15"/>
      <c r="D29" s="15"/>
      <c r="E29" s="15"/>
      <c r="F29" s="15"/>
      <c r="G29" s="15"/>
      <c r="H29" s="15"/>
      <c r="I29" s="15"/>
      <c r="J29" s="15"/>
      <c r="K29" s="15"/>
      <c r="L29" s="15"/>
      <c r="M29" s="15"/>
      <c r="N29" s="15"/>
      <c r="O29" s="15"/>
      <c r="P29" s="15"/>
      <c r="Q29" s="15"/>
      <c r="R29" s="15"/>
      <c r="S29" s="15"/>
      <c r="T29" s="15"/>
      <c r="U29" s="15"/>
      <c r="V29" s="15"/>
      <c r="W29" s="15"/>
      <c r="X29" s="15"/>
      <c r="Y29" s="15"/>
    </row>
    <row r="30" spans="1:25" x14ac:dyDescent="0.25">
      <c r="A30" s="15"/>
      <c r="B30" s="15"/>
      <c r="C30" s="15"/>
      <c r="D30" s="15"/>
      <c r="E30" s="15"/>
      <c r="F30" s="15"/>
      <c r="G30" s="15"/>
      <c r="H30" s="15"/>
      <c r="I30" s="15"/>
      <c r="J30" s="15"/>
      <c r="K30" s="15"/>
      <c r="L30" s="15"/>
      <c r="M30" s="15"/>
      <c r="N30" s="15"/>
      <c r="O30" s="15"/>
      <c r="P30" s="15"/>
      <c r="Q30" s="15"/>
      <c r="R30" s="15"/>
      <c r="S30" s="15"/>
      <c r="T30" s="15"/>
      <c r="U30" s="15"/>
      <c r="V30" s="15"/>
      <c r="W30" s="15"/>
      <c r="X30" s="15"/>
      <c r="Y30" s="15"/>
    </row>
    <row r="31" spans="1:25" x14ac:dyDescent="0.25">
      <c r="A31" s="15"/>
      <c r="B31" s="15"/>
      <c r="C31" s="15"/>
      <c r="D31" s="15"/>
      <c r="E31" s="15"/>
      <c r="F31" s="15"/>
      <c r="G31" s="15"/>
      <c r="H31" s="15"/>
      <c r="I31" s="15"/>
      <c r="J31" s="15"/>
      <c r="K31" s="15"/>
      <c r="L31" s="15"/>
      <c r="M31" s="15"/>
      <c r="N31" s="15"/>
      <c r="O31" s="15"/>
      <c r="P31" s="15"/>
      <c r="Q31" s="15"/>
      <c r="R31" s="15"/>
      <c r="S31" s="15"/>
      <c r="T31" s="15"/>
      <c r="U31" s="15"/>
      <c r="V31" s="15"/>
      <c r="W31" s="15"/>
      <c r="X31" s="15"/>
      <c r="Y31" s="15"/>
    </row>
    <row r="32" spans="1:25" x14ac:dyDescent="0.25">
      <c r="A32" s="15"/>
      <c r="B32" s="15"/>
      <c r="C32" s="15"/>
      <c r="D32" s="15"/>
      <c r="E32" s="15"/>
      <c r="F32" s="15"/>
      <c r="G32" s="15"/>
      <c r="H32" s="15"/>
      <c r="I32" s="15"/>
      <c r="J32" s="15"/>
      <c r="K32" s="15"/>
      <c r="L32" s="15"/>
      <c r="M32" s="15"/>
      <c r="N32" s="15"/>
      <c r="O32" s="15"/>
      <c r="P32" s="15"/>
      <c r="Q32" s="15"/>
      <c r="R32" s="15"/>
      <c r="S32" s="15"/>
      <c r="T32" s="15"/>
      <c r="U32" s="15"/>
      <c r="V32" s="15"/>
      <c r="W32" s="15"/>
      <c r="X32" s="15"/>
      <c r="Y32" s="15"/>
    </row>
    <row r="33" spans="1:25" x14ac:dyDescent="0.25">
      <c r="A33" s="15"/>
      <c r="B33" s="15"/>
      <c r="C33" s="15"/>
      <c r="D33" s="15"/>
      <c r="E33" s="15"/>
      <c r="F33" s="15"/>
      <c r="G33" s="15"/>
      <c r="H33" s="15"/>
      <c r="I33" s="15"/>
      <c r="J33" s="15"/>
      <c r="K33" s="15"/>
      <c r="L33" s="15"/>
      <c r="M33" s="15"/>
      <c r="N33" s="15"/>
      <c r="O33" s="15"/>
      <c r="P33" s="15"/>
      <c r="Q33" s="15"/>
      <c r="R33" s="15"/>
      <c r="S33" s="15"/>
      <c r="T33" s="15"/>
      <c r="U33" s="15"/>
      <c r="V33" s="15"/>
      <c r="W33" s="15"/>
      <c r="X33" s="15"/>
      <c r="Y33" s="15"/>
    </row>
    <row r="34" spans="1:25" x14ac:dyDescent="0.25">
      <c r="A34" s="15"/>
      <c r="B34" s="15"/>
      <c r="C34" s="15"/>
      <c r="D34" s="15"/>
      <c r="E34" s="15"/>
      <c r="F34" s="15"/>
      <c r="G34" s="15"/>
      <c r="H34" s="15"/>
      <c r="I34" s="15"/>
      <c r="J34" s="15"/>
      <c r="K34" s="15"/>
      <c r="L34" s="15"/>
      <c r="M34" s="15"/>
      <c r="N34" s="15"/>
      <c r="O34" s="15"/>
      <c r="P34" s="15"/>
      <c r="Q34" s="15"/>
      <c r="R34" s="15"/>
      <c r="S34" s="15"/>
      <c r="T34" s="15"/>
      <c r="U34" s="15"/>
      <c r="V34" s="15"/>
      <c r="W34" s="15"/>
      <c r="X34" s="15"/>
      <c r="Y34" s="15"/>
    </row>
  </sheetData>
  <sheetProtection algorithmName="SHA-512" hashValue="8hz/LHEsKu2MMvbAFX1l1Q/J8SJoir0HivG5qkxI0RvIBVlCAk+7IZo3b339Wm4YZ2RFjhzpy+gybwzJoNn80A==" saltValue="xc6nsejqtiDcm6+20ONYsQ==" spinCount="100000" sheet="1" objects="1" scenarios="1" deleteRows="0" selectLockedCells="1" sort="0"/>
  <mergeCells count="1">
    <mergeCell ref="A2:Y34"/>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E618E-8F69-4706-AA22-2B6C6CC48A98}">
  <dimension ref="A1:N9"/>
  <sheetViews>
    <sheetView workbookViewId="0">
      <selection activeCell="N2" sqref="N2:N9"/>
    </sheetView>
  </sheetViews>
  <sheetFormatPr defaultRowHeight="15" x14ac:dyDescent="0.25"/>
  <cols>
    <col min="1" max="1" width="13.140625" bestFit="1" customWidth="1"/>
    <col min="3" max="3" width="9.140625" bestFit="1" customWidth="1"/>
  </cols>
  <sheetData>
    <row r="1" spans="1:14" x14ac:dyDescent="0.25">
      <c r="A1" t="s">
        <v>39</v>
      </c>
      <c r="C1" t="s">
        <v>69</v>
      </c>
      <c r="E1" t="s">
        <v>40</v>
      </c>
      <c r="G1" t="s">
        <v>115</v>
      </c>
      <c r="J1" t="s">
        <v>42</v>
      </c>
      <c r="L1" t="s">
        <v>43</v>
      </c>
      <c r="N1" t="s">
        <v>46</v>
      </c>
    </row>
    <row r="2" spans="1:14" x14ac:dyDescent="0.25">
      <c r="E2" t="s">
        <v>112</v>
      </c>
      <c r="G2" t="s">
        <v>103</v>
      </c>
      <c r="J2" t="s">
        <v>107</v>
      </c>
      <c r="L2" t="s">
        <v>118</v>
      </c>
      <c r="N2">
        <v>6</v>
      </c>
    </row>
    <row r="3" spans="1:14" x14ac:dyDescent="0.25">
      <c r="E3" t="s">
        <v>102</v>
      </c>
      <c r="G3" t="s">
        <v>116</v>
      </c>
      <c r="J3" t="s">
        <v>104</v>
      </c>
      <c r="L3" t="s">
        <v>119</v>
      </c>
      <c r="N3">
        <v>7</v>
      </c>
    </row>
    <row r="4" spans="1:14" x14ac:dyDescent="0.25">
      <c r="E4" t="s">
        <v>113</v>
      </c>
      <c r="G4" t="s">
        <v>117</v>
      </c>
      <c r="J4" t="s">
        <v>114</v>
      </c>
      <c r="L4" t="s">
        <v>105</v>
      </c>
      <c r="N4">
        <v>8</v>
      </c>
    </row>
    <row r="5" spans="1:14" x14ac:dyDescent="0.25">
      <c r="E5" t="s">
        <v>114</v>
      </c>
      <c r="G5" t="s">
        <v>114</v>
      </c>
      <c r="L5" t="s">
        <v>120</v>
      </c>
      <c r="N5">
        <v>9</v>
      </c>
    </row>
    <row r="6" spans="1:14" x14ac:dyDescent="0.25">
      <c r="L6" t="s">
        <v>108</v>
      </c>
      <c r="N6">
        <v>10</v>
      </c>
    </row>
    <row r="7" spans="1:14" x14ac:dyDescent="0.25">
      <c r="L7" t="s">
        <v>121</v>
      </c>
      <c r="N7">
        <v>11</v>
      </c>
    </row>
    <row r="8" spans="1:14" x14ac:dyDescent="0.25">
      <c r="L8" t="s">
        <v>114</v>
      </c>
      <c r="N8">
        <v>12</v>
      </c>
    </row>
    <row r="9" spans="1:14" x14ac:dyDescent="0.25">
      <c r="N9" t="s">
        <v>114</v>
      </c>
    </row>
  </sheetData>
  <pageMargins left="0.7" right="0.7" top="0.75" bottom="0.75" header="0.3" footer="0.3"/>
  <tableParts count="2">
    <tablePart r:id="rId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FE616-461E-42D1-883E-7355489B273E}">
  <dimension ref="A1:V2"/>
  <sheetViews>
    <sheetView workbookViewId="0">
      <selection activeCell="F1" sqref="F1"/>
    </sheetView>
  </sheetViews>
  <sheetFormatPr defaultRowHeight="15" x14ac:dyDescent="0.25"/>
  <cols>
    <col min="1" max="1" width="13.28515625" bestFit="1" customWidth="1"/>
    <col min="2" max="2" width="9.28515625" bestFit="1" customWidth="1"/>
    <col min="3" max="3" width="61.42578125" bestFit="1" customWidth="1"/>
    <col min="4" max="4" width="13.28515625" bestFit="1" customWidth="1"/>
    <col min="5" max="5" width="10.140625" bestFit="1" customWidth="1"/>
    <col min="6" max="6" width="19.85546875" bestFit="1" customWidth="1"/>
    <col min="7" max="7" width="11.140625" bestFit="1" customWidth="1"/>
    <col min="8" max="8" width="7.5703125" bestFit="1" customWidth="1"/>
    <col min="9" max="9" width="21.42578125" bestFit="1" customWidth="1"/>
    <col min="10" max="10" width="16.85546875" bestFit="1" customWidth="1"/>
    <col min="11" max="11" width="8.85546875" bestFit="1" customWidth="1"/>
    <col min="12" max="12" width="25.5703125" bestFit="1" customWidth="1"/>
    <col min="13" max="13" width="37.85546875" bestFit="1" customWidth="1"/>
    <col min="14" max="14" width="62" bestFit="1" customWidth="1"/>
    <col min="15" max="15" width="49.85546875" bestFit="1" customWidth="1"/>
    <col min="16" max="16" width="43" bestFit="1" customWidth="1"/>
    <col min="17" max="17" width="63" bestFit="1" customWidth="1"/>
    <col min="18" max="18" width="63.7109375" bestFit="1" customWidth="1"/>
    <col min="19" max="19" width="47.140625" bestFit="1" customWidth="1"/>
    <col min="20" max="20" width="67" bestFit="1" customWidth="1"/>
    <col min="21" max="21" width="79.28515625" bestFit="1" customWidth="1"/>
    <col min="22" max="23" width="81.140625" bestFit="1" customWidth="1"/>
  </cols>
  <sheetData>
    <row r="1" spans="1:22" x14ac:dyDescent="0.25">
      <c r="A1" t="s">
        <v>0</v>
      </c>
      <c r="B1" t="s">
        <v>69</v>
      </c>
      <c r="C1" t="s">
        <v>2</v>
      </c>
      <c r="D1" t="s">
        <v>39</v>
      </c>
      <c r="E1" t="s">
        <v>40</v>
      </c>
      <c r="F1" t="s">
        <v>41</v>
      </c>
      <c r="G1" t="s">
        <v>42</v>
      </c>
      <c r="H1" t="s">
        <v>43</v>
      </c>
      <c r="I1" t="s">
        <v>44</v>
      </c>
      <c r="J1" t="s">
        <v>45</v>
      </c>
      <c r="K1" t="s">
        <v>46</v>
      </c>
      <c r="L1" t="s">
        <v>47</v>
      </c>
      <c r="M1" t="s">
        <v>48</v>
      </c>
      <c r="N1" t="s">
        <v>49</v>
      </c>
      <c r="O1" t="s">
        <v>50</v>
      </c>
      <c r="P1" t="s">
        <v>51</v>
      </c>
      <c r="Q1" t="s">
        <v>52</v>
      </c>
      <c r="R1" t="s">
        <v>53</v>
      </c>
      <c r="S1" t="s">
        <v>54</v>
      </c>
      <c r="T1" t="s">
        <v>55</v>
      </c>
      <c r="U1" t="s">
        <v>56</v>
      </c>
      <c r="V1" t="s">
        <v>57</v>
      </c>
    </row>
    <row r="2" spans="1:22" x14ac:dyDescent="0.25">
      <c r="A2" s="1"/>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057C6-A288-4C77-9B6F-D3E789CF5A12}">
  <dimension ref="A1:AM103"/>
  <sheetViews>
    <sheetView tabSelected="1" workbookViewId="0">
      <selection activeCell="A2" sqref="A2"/>
    </sheetView>
  </sheetViews>
  <sheetFormatPr defaultRowHeight="15" x14ac:dyDescent="0.25"/>
  <cols>
    <col min="1" max="1" width="14.42578125" style="8" bestFit="1" customWidth="1"/>
    <col min="2" max="2" width="11.140625" style="8" bestFit="1" customWidth="1"/>
    <col min="3" max="3" width="12.7109375" style="8" bestFit="1" customWidth="1"/>
    <col min="4" max="4" width="21.85546875" style="8" bestFit="1" customWidth="1"/>
    <col min="5" max="5" width="38" style="8" bestFit="1" customWidth="1"/>
    <col min="6" max="6" width="24.42578125" style="8" bestFit="1" customWidth="1"/>
    <col min="7" max="7" width="23" style="8" bestFit="1" customWidth="1"/>
    <col min="8" max="8" width="54.7109375" style="8" bestFit="1" customWidth="1"/>
    <col min="9" max="9" width="57.42578125" style="8" bestFit="1" customWidth="1"/>
    <col min="10" max="10" width="21.5703125" style="8" bestFit="1" customWidth="1"/>
    <col min="11" max="11" width="17" style="8" bestFit="1" customWidth="1"/>
    <col min="12" max="12" width="29.5703125" style="8" bestFit="1" customWidth="1"/>
    <col min="13" max="13" width="41.28515625" style="8" bestFit="1" customWidth="1"/>
    <col min="14" max="14" width="32.28515625" style="8" bestFit="1" customWidth="1"/>
    <col min="15" max="15" width="26.7109375" style="8" bestFit="1" customWidth="1"/>
    <col min="16" max="16" width="49.7109375" style="8" bestFit="1" customWidth="1"/>
    <col min="17" max="17" width="46.5703125" style="8" bestFit="1" customWidth="1"/>
    <col min="18" max="18" width="35.140625" style="8" bestFit="1" customWidth="1"/>
    <col min="19" max="19" width="54.85546875" style="8" bestFit="1" customWidth="1"/>
    <col min="20" max="20" width="62.5703125" style="8" bestFit="1" customWidth="1"/>
    <col min="21" max="21" width="72" style="8" bestFit="1" customWidth="1"/>
    <col min="22" max="22" width="34.85546875" style="8" bestFit="1" customWidth="1"/>
    <col min="23" max="23" width="44.7109375" style="8" bestFit="1" customWidth="1"/>
    <col min="24" max="24" width="19.85546875" style="8" bestFit="1" customWidth="1"/>
    <col min="25" max="25" width="19.28515625" style="8" bestFit="1" customWidth="1"/>
    <col min="26" max="26" width="43.5703125" style="8" bestFit="1" customWidth="1"/>
    <col min="27" max="27" width="39.7109375" style="8" bestFit="1" customWidth="1"/>
    <col min="28" max="28" width="23.140625" style="8" bestFit="1" customWidth="1"/>
    <col min="29" max="29" width="24.42578125" style="8" bestFit="1" customWidth="1"/>
    <col min="30" max="30" width="26.85546875" style="8" bestFit="1" customWidth="1"/>
    <col min="31" max="31" width="50.28515625" style="8" bestFit="1" customWidth="1"/>
    <col min="32" max="32" width="46.85546875" style="8" bestFit="1" customWidth="1"/>
    <col min="33" max="33" width="32.42578125" style="8" bestFit="1" customWidth="1"/>
    <col min="34" max="34" width="59.85546875" style="8" bestFit="1" customWidth="1"/>
    <col min="35" max="35" width="61" style="8" bestFit="1" customWidth="1"/>
    <col min="36" max="36" width="42.7109375" style="8" bestFit="1" customWidth="1"/>
    <col min="37" max="38" width="74.42578125" style="8" bestFit="1" customWidth="1"/>
    <col min="39" max="39" width="96.42578125" style="8" bestFit="1" customWidth="1"/>
  </cols>
  <sheetData>
    <row r="1" spans="1:39" ht="90.75" thickBot="1" x14ac:dyDescent="0.3">
      <c r="A1" s="5" t="s">
        <v>0</v>
      </c>
      <c r="B1" s="5" t="s">
        <v>1</v>
      </c>
      <c r="C1" s="5" t="s">
        <v>2</v>
      </c>
      <c r="D1" s="5" t="s">
        <v>3</v>
      </c>
      <c r="E1" s="5" t="s">
        <v>4</v>
      </c>
      <c r="F1" s="5" t="s">
        <v>5</v>
      </c>
      <c r="G1" s="5" t="s">
        <v>6</v>
      </c>
      <c r="H1" s="5" t="s">
        <v>7</v>
      </c>
      <c r="I1" s="5" t="s">
        <v>8</v>
      </c>
      <c r="J1" s="5" t="s">
        <v>9</v>
      </c>
      <c r="K1" s="5" t="s">
        <v>10</v>
      </c>
      <c r="L1" s="5" t="s">
        <v>11</v>
      </c>
      <c r="M1" s="5" t="s">
        <v>12</v>
      </c>
      <c r="N1" s="5" t="s">
        <v>13</v>
      </c>
      <c r="O1" s="5" t="s">
        <v>14</v>
      </c>
      <c r="P1" s="5" t="s">
        <v>15</v>
      </c>
      <c r="Q1" s="5" t="s">
        <v>16</v>
      </c>
      <c r="R1" s="5" t="s">
        <v>17</v>
      </c>
      <c r="S1" s="5" t="s">
        <v>18</v>
      </c>
      <c r="T1" s="5" t="s">
        <v>19</v>
      </c>
      <c r="U1" s="5" t="s">
        <v>20</v>
      </c>
      <c r="V1" s="5" t="s">
        <v>21</v>
      </c>
      <c r="W1" s="5" t="s">
        <v>22</v>
      </c>
      <c r="X1" s="5" t="s">
        <v>23</v>
      </c>
      <c r="Y1" s="5" t="s">
        <v>24</v>
      </c>
      <c r="Z1" s="5" t="s">
        <v>25</v>
      </c>
      <c r="AA1" s="5" t="s">
        <v>26</v>
      </c>
      <c r="AB1" s="5" t="s">
        <v>27</v>
      </c>
      <c r="AC1" s="5" t="s">
        <v>28</v>
      </c>
      <c r="AD1" s="5" t="s">
        <v>29</v>
      </c>
      <c r="AE1" s="5" t="s">
        <v>30</v>
      </c>
      <c r="AF1" s="5" t="s">
        <v>31</v>
      </c>
      <c r="AG1" s="5" t="s">
        <v>32</v>
      </c>
      <c r="AH1" s="5" t="s">
        <v>33</v>
      </c>
      <c r="AI1" s="5" t="s">
        <v>34</v>
      </c>
      <c r="AJ1" s="5" t="s">
        <v>35</v>
      </c>
      <c r="AK1" s="5" t="s">
        <v>36</v>
      </c>
      <c r="AL1" s="5" t="s">
        <v>37</v>
      </c>
      <c r="AM1" s="6" t="s">
        <v>38</v>
      </c>
    </row>
    <row r="2" spans="1:39" ht="15.75" thickBot="1" x14ac:dyDescent="0.3">
      <c r="A2" s="12"/>
      <c r="B2" s="5"/>
      <c r="C2" s="5"/>
      <c r="D2" s="5"/>
      <c r="E2" s="5"/>
      <c r="F2" s="5"/>
      <c r="G2" s="6"/>
      <c r="H2" s="5"/>
      <c r="I2" s="5"/>
      <c r="J2" s="7"/>
      <c r="K2" s="5"/>
      <c r="L2" s="5"/>
      <c r="M2" s="5"/>
      <c r="N2" s="5"/>
      <c r="O2" s="5"/>
      <c r="P2" s="5"/>
      <c r="Q2" s="5"/>
      <c r="R2" s="5"/>
      <c r="S2" s="5"/>
      <c r="T2" s="5"/>
      <c r="U2" s="5"/>
      <c r="V2" s="5"/>
      <c r="W2" s="5"/>
      <c r="X2" s="5"/>
      <c r="Y2" s="5"/>
      <c r="Z2" s="5"/>
      <c r="AA2" s="5"/>
      <c r="AB2" s="5"/>
      <c r="AC2" s="5"/>
      <c r="AD2" s="5"/>
      <c r="AE2" s="5"/>
      <c r="AF2" s="5"/>
      <c r="AG2" s="5"/>
      <c r="AH2" s="5"/>
      <c r="AI2" s="5"/>
      <c r="AJ2" s="5"/>
      <c r="AK2" s="5"/>
      <c r="AL2" s="5"/>
      <c r="AM2" s="5"/>
    </row>
    <row r="3" spans="1:39" ht="15.75" thickBot="1" x14ac:dyDescent="0.3">
      <c r="A3" s="12"/>
      <c r="B3" s="5"/>
      <c r="C3" s="5"/>
      <c r="D3" s="5"/>
      <c r="E3" s="5"/>
      <c r="F3" s="5"/>
      <c r="G3" s="5"/>
      <c r="H3" s="5"/>
      <c r="I3" s="5"/>
      <c r="J3" s="5"/>
      <c r="K3" s="5"/>
      <c r="L3" s="5"/>
      <c r="M3" s="5"/>
      <c r="N3" s="5"/>
      <c r="O3" s="5"/>
      <c r="P3" s="5"/>
      <c r="Q3" s="5"/>
      <c r="R3" s="5"/>
      <c r="S3" s="5"/>
      <c r="T3" s="5"/>
      <c r="U3" s="5"/>
      <c r="V3" s="5"/>
      <c r="W3" s="5"/>
      <c r="X3" s="5"/>
      <c r="Y3" s="5"/>
      <c r="Z3" s="5"/>
      <c r="AA3" s="5"/>
      <c r="AB3" s="7"/>
      <c r="AC3" s="5"/>
      <c r="AD3" s="5"/>
      <c r="AE3" s="5"/>
      <c r="AF3" s="5"/>
      <c r="AG3" s="5"/>
      <c r="AH3" s="5"/>
      <c r="AI3" s="5"/>
      <c r="AJ3" s="5"/>
      <c r="AK3" s="5"/>
      <c r="AL3" s="5"/>
      <c r="AM3" s="5"/>
    </row>
    <row r="4" spans="1:39" ht="15.75" thickBot="1" x14ac:dyDescent="0.3">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row>
    <row r="5" spans="1:39" ht="15.75" thickBot="1" x14ac:dyDescent="0.3">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row>
    <row r="6" spans="1:39" ht="15.75" thickBot="1" x14ac:dyDescent="0.3">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row>
    <row r="7" spans="1:39" ht="15.75" thickBot="1" x14ac:dyDescent="0.3">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row>
    <row r="8" spans="1:39" ht="15.75" thickBot="1" x14ac:dyDescent="0.3">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row>
    <row r="9" spans="1:39" ht="15.75" thickBot="1" x14ac:dyDescent="0.3">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row>
    <row r="10" spans="1:39" ht="15.75" thickBot="1" x14ac:dyDescent="0.3">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row>
    <row r="11" spans="1:39" ht="15.75" thickBot="1" x14ac:dyDescent="0.3">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row>
    <row r="12" spans="1:39" ht="15.75" thickBot="1" x14ac:dyDescent="0.3">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row>
    <row r="13" spans="1:39" ht="15.75" thickBot="1" x14ac:dyDescent="0.3">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row>
    <row r="14" spans="1:39" ht="15.75" thickBot="1" x14ac:dyDescent="0.3">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row>
    <row r="15" spans="1:39" ht="15.75" thickBot="1" x14ac:dyDescent="0.3">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row>
    <row r="16" spans="1:39" ht="15.75" thickBot="1" x14ac:dyDescent="0.3">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row>
    <row r="17" spans="1:39" ht="15.75" thickBot="1" x14ac:dyDescent="0.3">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row>
    <row r="18" spans="1:39" ht="15.75" thickBot="1" x14ac:dyDescent="0.3">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row>
    <row r="19" spans="1:39" ht="15.75" thickBot="1" x14ac:dyDescent="0.3">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row>
    <row r="20" spans="1:39" ht="15.75" thickBot="1" x14ac:dyDescent="0.3">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row>
    <row r="21" spans="1:39" ht="15.75" thickBot="1" x14ac:dyDescent="0.3">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row>
    <row r="22" spans="1:39" ht="15.75" thickBot="1" x14ac:dyDescent="0.3">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row>
    <row r="23" spans="1:39" ht="15.75" thickBot="1" x14ac:dyDescent="0.3">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row>
    <row r="24" spans="1:39" ht="15.75" thickBot="1" x14ac:dyDescent="0.3">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row>
    <row r="25" spans="1:39" ht="15.75" thickBot="1" x14ac:dyDescent="0.3">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row>
    <row r="26" spans="1:39" ht="15.75" thickBot="1" x14ac:dyDescent="0.3">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row>
    <row r="27" spans="1:39" ht="15.75" thickBot="1" x14ac:dyDescent="0.3">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row>
    <row r="28" spans="1:39" ht="15.75" thickBot="1" x14ac:dyDescent="0.3">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row>
    <row r="29" spans="1:39" ht="15.75" thickBot="1" x14ac:dyDescent="0.3">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row>
    <row r="30" spans="1:39" ht="15.75" thickBot="1" x14ac:dyDescent="0.3">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row>
    <row r="31" spans="1:39" ht="15.75" thickBot="1" x14ac:dyDescent="0.3">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row>
    <row r="32" spans="1:39" ht="15.75" thickBot="1" x14ac:dyDescent="0.3">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row>
    <row r="33" spans="1:39" ht="15.75" thickBot="1" x14ac:dyDescent="0.3">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row>
    <row r="34" spans="1:39" ht="15.75" thickBot="1" x14ac:dyDescent="0.3">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row>
    <row r="35" spans="1:39" ht="15.75" thickBot="1" x14ac:dyDescent="0.3">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row>
    <row r="36" spans="1:39" ht="15.75" thickBot="1" x14ac:dyDescent="0.3">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row>
    <row r="37" spans="1:39" ht="15.75" thickBot="1" x14ac:dyDescent="0.3">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row>
    <row r="38" spans="1:39" ht="15.75" thickBot="1" x14ac:dyDescent="0.3">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row>
    <row r="39" spans="1:39" ht="15.75" thickBot="1" x14ac:dyDescent="0.3">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row>
    <row r="40" spans="1:39" ht="15.75" thickBot="1" x14ac:dyDescent="0.3">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row>
    <row r="41" spans="1:39" ht="15.75" thickBot="1" x14ac:dyDescent="0.3">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row>
    <row r="42" spans="1:39" ht="15.75" thickBot="1" x14ac:dyDescent="0.3">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row>
    <row r="43" spans="1:39" ht="15.75" thickBot="1" x14ac:dyDescent="0.3">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row>
    <row r="44" spans="1:39" ht="15.75" thickBot="1" x14ac:dyDescent="0.3">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row>
    <row r="45" spans="1:39" ht="15.75" thickBot="1" x14ac:dyDescent="0.3">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row>
    <row r="46" spans="1:39" ht="15.75" thickBot="1" x14ac:dyDescent="0.3">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row>
    <row r="47" spans="1:39" ht="15.75" thickBot="1" x14ac:dyDescent="0.3">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row>
    <row r="48" spans="1:39" ht="15.75" thickBot="1" x14ac:dyDescent="0.3">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row>
    <row r="49" spans="1:39" ht="15.75" thickBot="1" x14ac:dyDescent="0.3">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row>
    <row r="50" spans="1:39" ht="15.75" thickBot="1" x14ac:dyDescent="0.3">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row>
    <row r="51" spans="1:39" ht="15.75" thickBot="1" x14ac:dyDescent="0.3">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row>
    <row r="52" spans="1:39" ht="15.75" thickBot="1" x14ac:dyDescent="0.3">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row>
    <row r="53" spans="1:39" ht="15.75" thickBot="1" x14ac:dyDescent="0.3">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row>
    <row r="54" spans="1:39" ht="15.75" thickBot="1" x14ac:dyDescent="0.3">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row>
    <row r="55" spans="1:39" ht="15.75" thickBot="1" x14ac:dyDescent="0.3">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row>
    <row r="56" spans="1:39" ht="15.75" thickBot="1" x14ac:dyDescent="0.3">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row>
    <row r="57" spans="1:39" ht="15.75" thickBot="1" x14ac:dyDescent="0.3">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row>
    <row r="58" spans="1:39" ht="15.75" thickBot="1" x14ac:dyDescent="0.3">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row>
    <row r="59" spans="1:39" ht="15.75" thickBot="1" x14ac:dyDescent="0.3">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row>
    <row r="60" spans="1:39" ht="15.75" thickBot="1" x14ac:dyDescent="0.3">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row>
    <row r="61" spans="1:39" ht="15.75" thickBot="1" x14ac:dyDescent="0.3">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row>
    <row r="62" spans="1:39" ht="15.75" thickBot="1" x14ac:dyDescent="0.3">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row>
    <row r="63" spans="1:39" ht="15.75" thickBot="1" x14ac:dyDescent="0.3">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row>
    <row r="64" spans="1:39" ht="15.75" thickBot="1" x14ac:dyDescent="0.3">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row>
    <row r="65" spans="1:39" ht="15.75" thickBot="1" x14ac:dyDescent="0.3">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row>
    <row r="66" spans="1:39" ht="15.75" thickBot="1" x14ac:dyDescent="0.3">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row>
    <row r="67" spans="1:39" ht="15.75" thickBot="1" x14ac:dyDescent="0.3">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row>
    <row r="68" spans="1:39" ht="15.75" thickBot="1" x14ac:dyDescent="0.3">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row>
    <row r="69" spans="1:39" ht="15.75" thickBot="1" x14ac:dyDescent="0.3">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row>
    <row r="70" spans="1:39" ht="15.75" thickBot="1" x14ac:dyDescent="0.3">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row>
    <row r="71" spans="1:39" ht="15.75" thickBot="1" x14ac:dyDescent="0.3">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row>
    <row r="72" spans="1:39" ht="15.75" thickBot="1" x14ac:dyDescent="0.3">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row>
    <row r="73" spans="1:39" ht="15.75" thickBot="1" x14ac:dyDescent="0.3">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row>
    <row r="74" spans="1:39" ht="15.75" thickBot="1" x14ac:dyDescent="0.3">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row>
    <row r="75" spans="1:39" ht="15.75" thickBot="1" x14ac:dyDescent="0.3">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row>
    <row r="76" spans="1:39" ht="15.75" thickBot="1" x14ac:dyDescent="0.3">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row>
    <row r="77" spans="1:39" ht="15.75" thickBot="1" x14ac:dyDescent="0.3">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row>
    <row r="78" spans="1:39" ht="15.75" thickBot="1" x14ac:dyDescent="0.3">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row>
    <row r="79" spans="1:39" ht="15.75" thickBot="1" x14ac:dyDescent="0.3">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row>
    <row r="80" spans="1:39" ht="15.75" thickBot="1" x14ac:dyDescent="0.3">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row>
    <row r="81" spans="1:39" ht="15.75" thickBot="1" x14ac:dyDescent="0.3">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row>
    <row r="82" spans="1:39" ht="15.75" thickBot="1" x14ac:dyDescent="0.3">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row>
    <row r="83" spans="1:39" ht="15.75" thickBot="1" x14ac:dyDescent="0.3">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row>
    <row r="84" spans="1:39" ht="15.75" thickBot="1" x14ac:dyDescent="0.3">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row>
    <row r="85" spans="1:39" ht="15.75" thickBot="1" x14ac:dyDescent="0.3">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row>
    <row r="86" spans="1:39" ht="15.75" thickBot="1" x14ac:dyDescent="0.3">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row>
    <row r="87" spans="1:39" ht="15.75" thickBot="1" x14ac:dyDescent="0.3">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row>
    <row r="88" spans="1:39" ht="15.75" thickBot="1" x14ac:dyDescent="0.3">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row>
    <row r="89" spans="1:39" ht="15.75" thickBot="1" x14ac:dyDescent="0.3">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row>
    <row r="90" spans="1:39" ht="15.75" thickBot="1" x14ac:dyDescent="0.3">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row>
    <row r="91" spans="1:39" ht="15.75" thickBot="1" x14ac:dyDescent="0.3">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row>
    <row r="92" spans="1:39" ht="15.75" thickBot="1" x14ac:dyDescent="0.3">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row>
    <row r="93" spans="1:39" ht="15.75" thickBot="1" x14ac:dyDescent="0.3">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row>
    <row r="94" spans="1:39" ht="15.75" thickBot="1" x14ac:dyDescent="0.3">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row>
    <row r="95" spans="1:39" ht="15.75" thickBot="1" x14ac:dyDescent="0.3">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row>
    <row r="96" spans="1:39" ht="15.75" thickBot="1" x14ac:dyDescent="0.3">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row>
    <row r="97" spans="1:39" ht="15.75" thickBot="1" x14ac:dyDescent="0.3">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row>
    <row r="98" spans="1:39" ht="15.75" thickBot="1" x14ac:dyDescent="0.3">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row>
    <row r="99" spans="1:39" ht="15.75" thickBot="1" x14ac:dyDescent="0.3">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row>
    <row r="100" spans="1:39" ht="15.75" thickBot="1" x14ac:dyDescent="0.3">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row>
    <row r="101" spans="1:39" ht="15.75" thickBot="1" x14ac:dyDescent="0.3">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row>
    <row r="102" spans="1:39" ht="15.75" thickBot="1" x14ac:dyDescent="0.3">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row>
    <row r="103" spans="1:39" ht="15.75" thickBot="1" x14ac:dyDescent="0.3">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row>
  </sheetData>
  <sheetProtection selectLockedCells="1"/>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A00A2-C8B6-43FC-BF78-0DB2C0808801}">
  <dimension ref="A1:L41"/>
  <sheetViews>
    <sheetView workbookViewId="0">
      <selection activeCell="B2" sqref="B2"/>
    </sheetView>
  </sheetViews>
  <sheetFormatPr defaultRowHeight="15" x14ac:dyDescent="0.25"/>
  <cols>
    <col min="1" max="1" width="41.140625" bestFit="1" customWidth="1"/>
    <col min="2" max="2" width="13.42578125" customWidth="1"/>
    <col min="3" max="3" width="12.85546875" style="10" customWidth="1"/>
    <col min="4" max="10" width="9.140625" style="10"/>
  </cols>
  <sheetData>
    <row r="1" spans="1:12" x14ac:dyDescent="0.25">
      <c r="A1" s="9" t="s">
        <v>69</v>
      </c>
      <c r="B1" s="9" t="s">
        <v>122</v>
      </c>
    </row>
    <row r="2" spans="1:12" x14ac:dyDescent="0.25">
      <c r="A2" s="13" t="s">
        <v>139</v>
      </c>
      <c r="B2" s="13" t="s">
        <v>140</v>
      </c>
      <c r="D2" s="16" t="s">
        <v>135</v>
      </c>
      <c r="E2" s="16"/>
      <c r="F2" s="16"/>
      <c r="G2" s="16"/>
      <c r="H2" s="16"/>
      <c r="I2" s="16"/>
      <c r="J2" s="16"/>
      <c r="K2" s="16"/>
      <c r="L2" s="16"/>
    </row>
    <row r="5" spans="1:12" x14ac:dyDescent="0.25">
      <c r="A5" t="s">
        <v>123</v>
      </c>
      <c r="B5" t="str">
        <f>$B$2</f>
        <v>SY22/23</v>
      </c>
    </row>
    <row r="6" spans="1:12" x14ac:dyDescent="0.25">
      <c r="A6" t="s">
        <v>69</v>
      </c>
      <c r="B6" t="s">
        <v>122</v>
      </c>
      <c r="C6" s="10" t="s">
        <v>123</v>
      </c>
    </row>
    <row r="7" spans="1:12" x14ac:dyDescent="0.25">
      <c r="A7" t="str">
        <f>$A$2</f>
        <v>Option 1</v>
      </c>
      <c r="B7" t="str">
        <f>$B$2</f>
        <v>SY22/23</v>
      </c>
      <c r="C7" s="10" t="e">
        <f>AVERAGEIFS(TotalScore[Value],TotalScore[School],Table8[[#This Row],[School]],TotalScore[SchoolYear],Table8[[#This Row],[School Year]])</f>
        <v>#DIV/0!</v>
      </c>
    </row>
    <row r="11" spans="1:12" x14ac:dyDescent="0.25">
      <c r="A11" t="s">
        <v>124</v>
      </c>
      <c r="B11" t="str">
        <f>$B$2</f>
        <v>SY22/23</v>
      </c>
    </row>
    <row r="12" spans="1:12" x14ac:dyDescent="0.25">
      <c r="A12" t="s">
        <v>69</v>
      </c>
      <c r="B12" t="s">
        <v>122</v>
      </c>
      <c r="C12" s="10" t="s">
        <v>112</v>
      </c>
      <c r="D12" s="10" t="s">
        <v>102</v>
      </c>
      <c r="E12" s="10" t="s">
        <v>113</v>
      </c>
      <c r="F12" s="10" t="s">
        <v>114</v>
      </c>
    </row>
    <row r="13" spans="1:12" x14ac:dyDescent="0.25">
      <c r="A13" t="str">
        <f>$A$2</f>
        <v>Option 1</v>
      </c>
      <c r="B13" t="str">
        <f>$B$2</f>
        <v>SY22/23</v>
      </c>
      <c r="C13" s="10" t="e">
        <f>AVERAGEIFS(TotalScore[Value],TotalScore[School],Table810[[#This Row],[School]],TotalScore[SchoolYear],Table810[[#This Row],[School Year]],TotalScore[Gender],Table810[[#Headers],[Female]])</f>
        <v>#DIV/0!</v>
      </c>
      <c r="D13" s="10" t="e">
        <f>AVERAGEIFS(TotalScore[Value],TotalScore[School],Table810[[#This Row],[School]],TotalScore[SchoolYear],Table810[[#This Row],[School Year]],TotalScore[Gender],Table810[[#Headers],[Male]])</f>
        <v>#DIV/0!</v>
      </c>
      <c r="E13" s="10" t="e">
        <f>AVERAGEIFS(TotalScore[Value],TotalScore[School],Table810[[#This Row],[School]],TotalScore[SchoolYear],Table810[[#This Row],[School Year]],TotalScore[Gender],Table810[[#Headers],[Non-binary, transgender or other]])</f>
        <v>#DIV/0!</v>
      </c>
      <c r="F13" s="10" t="e">
        <f>AVERAGEIFS(TotalScore[Value],TotalScore[School],Table810[[#This Row],[School]],TotalScore[SchoolYear],Table810[[#This Row],[School Year]],TotalScore[Gender],Table810[[#Headers],[I prefer not to answer.]])</f>
        <v>#DIV/0!</v>
      </c>
    </row>
    <row r="18" spans="1:6" x14ac:dyDescent="0.25">
      <c r="A18" t="s">
        <v>125</v>
      </c>
      <c r="B18" t="str">
        <f>$B$2</f>
        <v>SY22/23</v>
      </c>
    </row>
    <row r="19" spans="1:6" x14ac:dyDescent="0.25">
      <c r="A19" t="s">
        <v>69</v>
      </c>
      <c r="B19" t="s">
        <v>122</v>
      </c>
      <c r="C19" s="10" t="s">
        <v>103</v>
      </c>
      <c r="D19" s="10" t="s">
        <v>116</v>
      </c>
      <c r="E19" s="10" t="s">
        <v>117</v>
      </c>
      <c r="F19" s="10" t="s">
        <v>114</v>
      </c>
    </row>
    <row r="20" spans="1:6" x14ac:dyDescent="0.25">
      <c r="A20" t="str">
        <f>$A$2</f>
        <v>Option 1</v>
      </c>
      <c r="B20" t="str">
        <f>$B$2</f>
        <v>SY22/23</v>
      </c>
      <c r="C20" s="10" t="e">
        <f>AVERAGEIFS(TotalScore[Value],TotalScore[School],Table81011[[#This Row],[School]],TotalScore[SchoolYear],Table81011[[#This Row],[School Year]],TotalScore[Sexual Preference],Table81011[[#Headers],[Heterosexual (straight)]])</f>
        <v>#DIV/0!</v>
      </c>
      <c r="D20" s="10" t="e">
        <f>AVERAGEIFS(TotalScore[Value],TotalScore[School],Table81011[[#This Row],[School]],TotalScore[SchoolYear],Table81011[[#This Row],[School Year]],TotalScore[Sexual Preference],Table81011[[#Headers],[Gay or Lesbian]])</f>
        <v>#DIV/0!</v>
      </c>
      <c r="E20" s="10" t="e">
        <f>AVERAGEIFS(TotalScore[Value],TotalScore[School],Table81011[[#This Row],[School]],TotalScore[SchoolYear],Table81011[[#This Row],[School Year]],TotalScore[Sexual Preference],Table81011[[#Headers],[Bisexual]])</f>
        <v>#DIV/0!</v>
      </c>
      <c r="F20" s="10" t="e">
        <f>AVERAGEIFS(TotalScore[Value],TotalScore[School],Table81011[[#This Row],[School]],TotalScore[SchoolYear],Table81011[[#This Row],[School Year]],TotalScore[Sexual Preference],Table81011[[#Headers],[I prefer not to answer.]])</f>
        <v>#DIV/0!</v>
      </c>
    </row>
    <row r="25" spans="1:6" x14ac:dyDescent="0.25">
      <c r="A25" t="s">
        <v>126</v>
      </c>
      <c r="B25" t="str">
        <f>$B$2</f>
        <v>SY22/23</v>
      </c>
    </row>
    <row r="26" spans="1:6" x14ac:dyDescent="0.25">
      <c r="A26" t="s">
        <v>69</v>
      </c>
      <c r="B26" t="s">
        <v>122</v>
      </c>
      <c r="C26" s="10" t="s">
        <v>107</v>
      </c>
      <c r="D26" s="10" t="s">
        <v>104</v>
      </c>
      <c r="E26" s="10" t="s">
        <v>114</v>
      </c>
    </row>
    <row r="27" spans="1:6" x14ac:dyDescent="0.25">
      <c r="A27" t="str">
        <f>$A$2</f>
        <v>Option 1</v>
      </c>
      <c r="B27" t="str">
        <f>$B$2</f>
        <v>SY22/23</v>
      </c>
      <c r="C27" s="10" t="e">
        <f>AVERAGEIFS(TotalScore[Value],TotalScore[School],Table8101112[[#This Row],[School]],TotalScore[SchoolYear],Table8101112[[#This Row],[School Year]],TotalScore[Ethnicity],Table8101112[[#Headers],[Hispanic or Latino/a]])</f>
        <v>#DIV/0!</v>
      </c>
      <c r="D27" s="10" t="e">
        <f>AVERAGEIFS(TotalScore[Value],TotalScore[School],Table8101112[[#This Row],[School]],TotalScore[SchoolYear],Table8101112[[#This Row],[School Year]],TotalScore[Ethnicity],Table8101112[[#Headers],[Not Hispanic or Latino/a]])</f>
        <v>#DIV/0!</v>
      </c>
      <c r="E27" s="10" t="e">
        <f>AVERAGEIFS(TotalScore[Value],TotalScore[School],Table8101112[[#This Row],[School]],TotalScore[SchoolYear],Table8101112[[#This Row],[School Year]],TotalScore[Ethnicity],Table8101112[[#Headers],[I prefer not to answer.]])</f>
        <v>#DIV/0!</v>
      </c>
    </row>
    <row r="32" spans="1:6" x14ac:dyDescent="0.25">
      <c r="A32" t="s">
        <v>127</v>
      </c>
      <c r="B32" t="str">
        <f>$B$2</f>
        <v>SY22/23</v>
      </c>
    </row>
    <row r="33" spans="1:10" x14ac:dyDescent="0.25">
      <c r="A33" t="s">
        <v>69</v>
      </c>
      <c r="B33" t="s">
        <v>122</v>
      </c>
      <c r="C33" s="10" t="s">
        <v>118</v>
      </c>
      <c r="D33" s="10" t="s">
        <v>119</v>
      </c>
      <c r="E33" s="10" t="s">
        <v>105</v>
      </c>
      <c r="F33" s="10" t="s">
        <v>120</v>
      </c>
      <c r="G33" s="10" t="s">
        <v>108</v>
      </c>
      <c r="H33" s="10" t="s">
        <v>121</v>
      </c>
      <c r="I33" s="10" t="s">
        <v>114</v>
      </c>
    </row>
    <row r="34" spans="1:10" x14ac:dyDescent="0.25">
      <c r="A34" t="str">
        <f>$A$2</f>
        <v>Option 1</v>
      </c>
      <c r="B34" t="str">
        <f>$B$2</f>
        <v>SY22/23</v>
      </c>
      <c r="C34" s="10" t="e">
        <f>AVERAGEIFS(TotalScore[Value],TotalScore[School],Table810111213[[#This Row],[School]],TotalScore[SchoolYear],Table810111213[[#This Row],[School Year]],TotalScore[Race],Table810111213[[#Headers],[American Indian or Alaskan Native]])</f>
        <v>#DIV/0!</v>
      </c>
      <c r="D34" s="10" t="e">
        <f>AVERAGEIFS(TotalScore[Value],TotalScore[School],Table810111213[[#This Row],[School]],TotalScore[SchoolYear],Table810111213[[#This Row],[School Year]],TotalScore[Race],Table810111213[[#Headers],[Asian]])</f>
        <v>#DIV/0!</v>
      </c>
      <c r="E34" s="10" t="e">
        <f>AVERAGEIFS(TotalScore[Value],TotalScore[School],Table810111213[[#This Row],[School]],TotalScore[SchoolYear],Table810111213[[#This Row],[School Year]],TotalScore[Race],Table810111213[[#Headers],[Black or African American]])</f>
        <v>#DIV/0!</v>
      </c>
      <c r="F34" s="10" t="e">
        <f>AVERAGEIFS(TotalScore[Value],TotalScore[School],Table810111213[[#This Row],[School]],TotalScore[SchoolYear],Table810111213[[#This Row],[School Year]],TotalScore[Race],Table810111213[[#Headers],[Native Hawaiian or Pacific Islander]])</f>
        <v>#DIV/0!</v>
      </c>
      <c r="G34" s="10" t="e">
        <f>AVERAGEIFS(TotalScore[Value],TotalScore[School],Table810111213[[#This Row],[School]],TotalScore[SchoolYear],Table810111213[[#This Row],[School Year]],TotalScore[Race],Table810111213[[#Headers],[White]])</f>
        <v>#DIV/0!</v>
      </c>
      <c r="H34" s="10" t="e">
        <f>AVERAGEIFS(TotalScore[Value],TotalScore[School],Table810111213[[#This Row],[School]],TotalScore[SchoolYear],Table810111213[[#This Row],[School Year]],TotalScore[Race],Table810111213[[#Headers],[Multi-racial]])</f>
        <v>#DIV/0!</v>
      </c>
      <c r="I34" s="10" t="e">
        <f>AVERAGEIFS(TotalScore[Value],TotalScore[School],Table810111213[[#This Row],[School]],TotalScore[SchoolYear],Table810111213[[#This Row],[School Year]],TotalScore[Race],Table810111213[[#Headers],[I prefer not to answer.]])</f>
        <v>#DIV/0!</v>
      </c>
    </row>
    <row r="39" spans="1:10" x14ac:dyDescent="0.25">
      <c r="A39" t="s">
        <v>133</v>
      </c>
      <c r="B39" t="str">
        <f>$B$2</f>
        <v>SY22/23</v>
      </c>
    </row>
    <row r="40" spans="1:10" x14ac:dyDescent="0.25">
      <c r="A40" t="s">
        <v>69</v>
      </c>
      <c r="B40" t="s">
        <v>122</v>
      </c>
      <c r="C40" s="11" t="s">
        <v>109</v>
      </c>
      <c r="D40" s="11" t="s">
        <v>128</v>
      </c>
      <c r="E40" s="11" t="s">
        <v>106</v>
      </c>
      <c r="F40" s="11" t="s">
        <v>129</v>
      </c>
      <c r="G40" s="11" t="s">
        <v>130</v>
      </c>
      <c r="H40" s="11" t="s">
        <v>131</v>
      </c>
      <c r="I40" s="11" t="s">
        <v>132</v>
      </c>
      <c r="J40" s="11" t="s">
        <v>114</v>
      </c>
    </row>
    <row r="41" spans="1:10" x14ac:dyDescent="0.25">
      <c r="A41" t="str">
        <f>$A$2</f>
        <v>Option 1</v>
      </c>
      <c r="B41" t="str">
        <f>$B$2</f>
        <v>SY22/23</v>
      </c>
      <c r="C41" s="10" t="e">
        <f>AVERAGEIFS(TotalScore[Value],TotalScore[School],Table81011121314[[#This Row],[School]],TotalScore[SchoolYear],Table81011121314[[#This Row],[School Year]],TotalScore[Grade],Table81011121314[[#Headers],[6]])</f>
        <v>#DIV/0!</v>
      </c>
      <c r="D41" s="10" t="e">
        <f>AVERAGEIFS(TotalScore[Value],TotalScore[School],Table81011121314[[#This Row],[School]],TotalScore[SchoolYear],Table81011121314[[#This Row],[School Year]],TotalScore[Grade],Table81011121314[[#Headers],[7]])</f>
        <v>#DIV/0!</v>
      </c>
      <c r="E41" s="10" t="e">
        <f>AVERAGEIFS(TotalScore[Value],TotalScore[School],Table81011121314[[#This Row],[School]],TotalScore[SchoolYear],Table81011121314[[#This Row],[School Year]],TotalScore[Grade],Table81011121314[[#Headers],[8]])</f>
        <v>#DIV/0!</v>
      </c>
      <c r="F41" s="10" t="e">
        <f>AVERAGEIFS(TotalScore[Value],TotalScore[School],Table81011121314[[#This Row],[School]],TotalScore[SchoolYear],Table81011121314[[#This Row],[School Year]],TotalScore[Grade],Table81011121314[[#Headers],[9]])</f>
        <v>#DIV/0!</v>
      </c>
      <c r="G41" s="10" t="e">
        <f>AVERAGEIFS(TotalScore[Value],TotalScore[School],Table81011121314[[#This Row],[School]],TotalScore[SchoolYear],Table81011121314[[#This Row],[School Year]],TotalScore[Grade],Table81011121314[[#Headers],[10]])</f>
        <v>#DIV/0!</v>
      </c>
      <c r="H41" s="10" t="e">
        <f>AVERAGEIFS(TotalScore[Value],TotalScore[School],Table81011121314[[#This Row],[School]],TotalScore[SchoolYear],Table81011121314[[#This Row],[School Year]],TotalScore[Grade],Table81011121314[[#Headers],[11]])</f>
        <v>#DIV/0!</v>
      </c>
      <c r="I41" s="10" t="e">
        <f>AVERAGEIFS(TotalScore[Value],TotalScore[School],Table81011121314[[#This Row],[School]],TotalScore[SchoolYear],Table81011121314[[#This Row],[School Year]],TotalScore[Grade],Table81011121314[[#Headers],[12]])</f>
        <v>#DIV/0!</v>
      </c>
      <c r="J41" s="10" t="e">
        <f>AVERAGEIFS(TotalScore[Value],TotalScore[School],Table81011121314[[#This Row],[School]],TotalScore[SchoolYear],Table81011121314[[#This Row],[School Year]],TotalScore[Grade],Table81011121314[[#Headers],[I prefer not to answer.]])</f>
        <v>#DIV/0!</v>
      </c>
    </row>
  </sheetData>
  <sheetProtection selectLockedCells="1"/>
  <mergeCells count="1">
    <mergeCell ref="D2:L2"/>
  </mergeCells>
  <conditionalFormatting sqref="C1:J1 C2 C3:J1048576">
    <cfRule type="containsBlanks" priority="1" stopIfTrue="1">
      <formula>LEN(TRIM(C1))=0</formula>
    </cfRule>
    <cfRule type="cellIs" dxfId="628" priority="2" operator="lessThan">
      <formula>2</formula>
    </cfRule>
    <cfRule type="cellIs" dxfId="627" priority="3" operator="greaterThan">
      <formula>3.2</formula>
    </cfRule>
    <cfRule type="cellIs" dxfId="626" priority="4" operator="between">
      <formula>2</formula>
      <formula>3.2</formula>
    </cfRule>
  </conditionalFormatting>
  <dataValidations count="2">
    <dataValidation type="list" allowBlank="1" showInputMessage="1" showErrorMessage="1" sqref="A2" xr:uid="{B38E172C-B63A-4D00-96E7-74FDAFAF7409}">
      <formula1>SchoolList</formula1>
    </dataValidation>
    <dataValidation type="list" allowBlank="1" showInputMessage="1" showErrorMessage="1" sqref="B2" xr:uid="{C0E69BBB-25B3-4995-8385-5407A0C82372}">
      <formula1>YearList</formula1>
    </dataValidation>
  </dataValidations>
  <pageMargins left="0.7" right="0.7" top="0.75" bottom="0.75" header="0.3" footer="0.3"/>
  <tableParts count="6">
    <tablePart r:id="rId1"/>
    <tablePart r:id="rId2"/>
    <tablePart r:id="rId3"/>
    <tablePart r:id="rId4"/>
    <tablePart r:id="rId5"/>
    <tablePart r:id="rId6"/>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23566-A7EA-4203-8A2A-052B95DBCA1F}">
  <dimension ref="A1:C5"/>
  <sheetViews>
    <sheetView showGridLines="0" topLeftCell="A46" zoomScaleNormal="100" workbookViewId="0">
      <selection activeCell="E11" sqref="E11"/>
    </sheetView>
  </sheetViews>
  <sheetFormatPr defaultRowHeight="15" x14ac:dyDescent="0.25"/>
  <sheetData>
    <row r="1" spans="1:3" x14ac:dyDescent="0.25">
      <c r="A1" s="17" t="s">
        <v>134</v>
      </c>
      <c r="B1" s="17"/>
      <c r="C1" s="17"/>
    </row>
    <row r="2" spans="1:3" x14ac:dyDescent="0.25">
      <c r="A2" s="17"/>
      <c r="B2" s="17"/>
      <c r="C2" s="17"/>
    </row>
    <row r="3" spans="1:3" x14ac:dyDescent="0.25">
      <c r="A3" s="17"/>
      <c r="B3" s="17"/>
      <c r="C3" s="17"/>
    </row>
    <row r="4" spans="1:3" x14ac:dyDescent="0.25">
      <c r="A4" s="17"/>
      <c r="B4" s="17"/>
      <c r="C4" s="17"/>
    </row>
    <row r="5" spans="1:3" x14ac:dyDescent="0.25">
      <c r="A5" s="17"/>
      <c r="B5" s="17"/>
      <c r="C5" s="17"/>
    </row>
  </sheetData>
  <mergeCells count="1">
    <mergeCell ref="A1:C5"/>
  </mergeCells>
  <pageMargins left="0.7" right="0.7" top="0.75" bottom="0.75" header="0.3" footer="0.3"/>
  <pageSetup scale="89" orientation="portrait" r:id="rId1"/>
  <rowBreaks count="1" manualBreakCount="1">
    <brk id="49"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C70A2-3981-43DD-8B63-C286D43FC92A}">
  <dimension ref="A3:C15"/>
  <sheetViews>
    <sheetView workbookViewId="0">
      <selection activeCell="A2" sqref="A1:A2"/>
    </sheetView>
  </sheetViews>
  <sheetFormatPr defaultRowHeight="15" x14ac:dyDescent="0.25"/>
  <cols>
    <col min="1" max="1" width="87.28515625" bestFit="1" customWidth="1"/>
    <col min="2" max="2" width="16.28515625" bestFit="1" customWidth="1"/>
    <col min="3" max="4" width="11.28515625" bestFit="1" customWidth="1"/>
    <col min="5" max="22" width="87.28515625" bestFit="1" customWidth="1"/>
    <col min="23" max="23" width="28.5703125" bestFit="1" customWidth="1"/>
    <col min="24" max="24" width="40.85546875" bestFit="1" customWidth="1"/>
    <col min="25" max="25" width="65" bestFit="1" customWidth="1"/>
    <col min="26" max="26" width="52.85546875" bestFit="1" customWidth="1"/>
    <col min="27" max="27" width="46" bestFit="1" customWidth="1"/>
    <col min="28" max="28" width="66" bestFit="1" customWidth="1"/>
    <col min="29" max="29" width="66.7109375" bestFit="1" customWidth="1"/>
    <col min="30" max="30" width="50.140625" bestFit="1" customWidth="1"/>
    <col min="31" max="31" width="70" bestFit="1" customWidth="1"/>
    <col min="32" max="32" width="82.28515625" bestFit="1" customWidth="1"/>
    <col min="33" max="34" width="92.42578125" bestFit="1" customWidth="1"/>
  </cols>
  <sheetData>
    <row r="3" spans="1:3" x14ac:dyDescent="0.25">
      <c r="B3" s="2" t="s">
        <v>70</v>
      </c>
    </row>
    <row r="4" spans="1:3" x14ac:dyDescent="0.25">
      <c r="A4" s="2" t="s">
        <v>82</v>
      </c>
      <c r="B4" t="s">
        <v>101</v>
      </c>
      <c r="C4" t="s">
        <v>84</v>
      </c>
    </row>
    <row r="5" spans="1:3" x14ac:dyDescent="0.25">
      <c r="A5" s="3" t="s">
        <v>58</v>
      </c>
      <c r="B5" s="20"/>
      <c r="C5" s="20"/>
    </row>
    <row r="6" spans="1:3" x14ac:dyDescent="0.25">
      <c r="A6" s="3" t="s">
        <v>59</v>
      </c>
      <c r="B6" s="20"/>
      <c r="C6" s="20"/>
    </row>
    <row r="7" spans="1:3" x14ac:dyDescent="0.25">
      <c r="A7" s="3" t="s">
        <v>60</v>
      </c>
      <c r="B7" s="20"/>
      <c r="C7" s="20"/>
    </row>
    <row r="8" spans="1:3" x14ac:dyDescent="0.25">
      <c r="A8" s="3" t="s">
        <v>61</v>
      </c>
      <c r="B8" s="20"/>
      <c r="C8" s="20"/>
    </row>
    <row r="9" spans="1:3" x14ac:dyDescent="0.25">
      <c r="A9" s="3" t="s">
        <v>62</v>
      </c>
      <c r="B9" s="20"/>
      <c r="C9" s="20"/>
    </row>
    <row r="10" spans="1:3" x14ac:dyDescent="0.25">
      <c r="A10" s="3" t="s">
        <v>63</v>
      </c>
      <c r="B10" s="20"/>
      <c r="C10" s="20"/>
    </row>
    <row r="11" spans="1:3" x14ac:dyDescent="0.25">
      <c r="A11" s="3" t="s">
        <v>64</v>
      </c>
      <c r="B11" s="20"/>
      <c r="C11" s="20"/>
    </row>
    <row r="12" spans="1:3" x14ac:dyDescent="0.25">
      <c r="A12" s="3" t="s">
        <v>65</v>
      </c>
      <c r="B12" s="20"/>
      <c r="C12" s="20"/>
    </row>
    <row r="13" spans="1:3" x14ac:dyDescent="0.25">
      <c r="A13" s="3" t="s">
        <v>66</v>
      </c>
      <c r="B13" s="20"/>
      <c r="C13" s="20"/>
    </row>
    <row r="14" spans="1:3" x14ac:dyDescent="0.25">
      <c r="A14" s="3" t="s">
        <v>67</v>
      </c>
      <c r="B14" s="20"/>
      <c r="C14" s="20"/>
    </row>
    <row r="15" spans="1:3" x14ac:dyDescent="0.25">
      <c r="A15" s="3" t="s">
        <v>68</v>
      </c>
      <c r="B15" s="20"/>
      <c r="C15" s="20"/>
    </row>
  </sheetData>
  <sheetProtection selectLockedCells="1"/>
  <conditionalFormatting pivot="1" sqref="B5:C5">
    <cfRule type="cellIs" dxfId="625" priority="33" operator="between">
      <formula>2</formula>
      <formula>3.2</formula>
    </cfRule>
  </conditionalFormatting>
  <conditionalFormatting pivot="1" sqref="B5:C5">
    <cfRule type="cellIs" dxfId="624" priority="32" operator="greaterThanOrEqual">
      <formula>3.2</formula>
    </cfRule>
  </conditionalFormatting>
  <conditionalFormatting pivot="1" sqref="B5:C5">
    <cfRule type="cellIs" dxfId="623" priority="31" operator="lessThanOrEqual">
      <formula>2</formula>
    </cfRule>
  </conditionalFormatting>
  <conditionalFormatting pivot="1" sqref="B6:C6">
    <cfRule type="cellIs" dxfId="622" priority="30" operator="between">
      <formula>2</formula>
      <formula>3.2</formula>
    </cfRule>
  </conditionalFormatting>
  <conditionalFormatting pivot="1" sqref="B6:C6">
    <cfRule type="cellIs" dxfId="621" priority="29" operator="greaterThanOrEqual">
      <formula>3.2</formula>
    </cfRule>
  </conditionalFormatting>
  <conditionalFormatting pivot="1" sqref="B6:C6">
    <cfRule type="cellIs" dxfId="620" priority="28" operator="lessThanOrEqual">
      <formula>2</formula>
    </cfRule>
  </conditionalFormatting>
  <conditionalFormatting pivot="1" sqref="B7:C7">
    <cfRule type="cellIs" dxfId="619" priority="27" operator="between">
      <formula>2</formula>
      <formula>3.2</formula>
    </cfRule>
  </conditionalFormatting>
  <conditionalFormatting pivot="1" sqref="B7:C7">
    <cfRule type="cellIs" dxfId="618" priority="26" operator="greaterThanOrEqual">
      <formula>3.2</formula>
    </cfRule>
  </conditionalFormatting>
  <conditionalFormatting pivot="1" sqref="B7:C7">
    <cfRule type="cellIs" dxfId="617" priority="25" operator="lessThanOrEqual">
      <formula>2</formula>
    </cfRule>
  </conditionalFormatting>
  <conditionalFormatting pivot="1" sqref="B8:C8">
    <cfRule type="cellIs" dxfId="616" priority="24" operator="between">
      <formula>2</formula>
      <formula>3.2</formula>
    </cfRule>
  </conditionalFormatting>
  <conditionalFormatting pivot="1" sqref="B8:C8">
    <cfRule type="cellIs" dxfId="615" priority="23" operator="greaterThanOrEqual">
      <formula>3.2</formula>
    </cfRule>
  </conditionalFormatting>
  <conditionalFormatting pivot="1" sqref="B8:C8">
    <cfRule type="cellIs" dxfId="614" priority="22" operator="lessThanOrEqual">
      <formula>2</formula>
    </cfRule>
  </conditionalFormatting>
  <conditionalFormatting pivot="1" sqref="B9:C9">
    <cfRule type="cellIs" dxfId="613" priority="21" operator="between">
      <formula>2</formula>
      <formula>3.2</formula>
    </cfRule>
  </conditionalFormatting>
  <conditionalFormatting pivot="1" sqref="B9:C9">
    <cfRule type="cellIs" dxfId="612" priority="20" operator="greaterThanOrEqual">
      <formula>3.2</formula>
    </cfRule>
  </conditionalFormatting>
  <conditionalFormatting pivot="1" sqref="B9:C9">
    <cfRule type="cellIs" dxfId="611" priority="19" operator="lessThanOrEqual">
      <formula>2</formula>
    </cfRule>
  </conditionalFormatting>
  <conditionalFormatting pivot="1" sqref="B10:C10">
    <cfRule type="cellIs" dxfId="610" priority="18" operator="between">
      <formula>2</formula>
      <formula>3.2</formula>
    </cfRule>
  </conditionalFormatting>
  <conditionalFormatting pivot="1" sqref="B10:C10">
    <cfRule type="cellIs" dxfId="609" priority="17" operator="greaterThanOrEqual">
      <formula>3.2</formula>
    </cfRule>
  </conditionalFormatting>
  <conditionalFormatting pivot="1" sqref="B10:C10">
    <cfRule type="cellIs" dxfId="608" priority="16" operator="lessThanOrEqual">
      <formula>2</formula>
    </cfRule>
  </conditionalFormatting>
  <conditionalFormatting pivot="1" sqref="B11:C11">
    <cfRule type="cellIs" dxfId="607" priority="15" operator="between">
      <formula>2</formula>
      <formula>3.2</formula>
    </cfRule>
  </conditionalFormatting>
  <conditionalFormatting pivot="1" sqref="B11:C11">
    <cfRule type="cellIs" dxfId="606" priority="14" operator="greaterThanOrEqual">
      <formula>3.2</formula>
    </cfRule>
  </conditionalFormatting>
  <conditionalFormatting pivot="1" sqref="B11:C11">
    <cfRule type="cellIs" dxfId="605" priority="13" operator="lessThanOrEqual">
      <formula>2</formula>
    </cfRule>
  </conditionalFormatting>
  <conditionalFormatting pivot="1" sqref="B12:C12">
    <cfRule type="cellIs" dxfId="604" priority="12" operator="between">
      <formula>2</formula>
      <formula>3.2</formula>
    </cfRule>
  </conditionalFormatting>
  <conditionalFormatting pivot="1" sqref="B12:C12">
    <cfRule type="cellIs" dxfId="603" priority="11" operator="greaterThanOrEqual">
      <formula>3.2</formula>
    </cfRule>
  </conditionalFormatting>
  <conditionalFormatting pivot="1" sqref="B12:C12">
    <cfRule type="cellIs" dxfId="602" priority="10" operator="lessThanOrEqual">
      <formula>2</formula>
    </cfRule>
  </conditionalFormatting>
  <conditionalFormatting pivot="1" sqref="B13:C13">
    <cfRule type="cellIs" dxfId="601" priority="9" operator="between">
      <formula>2</formula>
      <formula>3.2</formula>
    </cfRule>
  </conditionalFormatting>
  <conditionalFormatting pivot="1" sqref="B13:C13">
    <cfRule type="cellIs" dxfId="600" priority="8" operator="greaterThanOrEqual">
      <formula>3.2</formula>
    </cfRule>
  </conditionalFormatting>
  <conditionalFormatting pivot="1" sqref="B13:C13">
    <cfRule type="cellIs" dxfId="599" priority="7" operator="lessThanOrEqual">
      <formula>2</formula>
    </cfRule>
  </conditionalFormatting>
  <conditionalFormatting pivot="1" sqref="B14:C14">
    <cfRule type="cellIs" dxfId="598" priority="6" operator="between">
      <formula>2</formula>
      <formula>3.2</formula>
    </cfRule>
  </conditionalFormatting>
  <conditionalFormatting pivot="1" sqref="B14:C14">
    <cfRule type="cellIs" dxfId="597" priority="5" operator="greaterThanOrEqual">
      <formula>3.2</formula>
    </cfRule>
  </conditionalFormatting>
  <conditionalFormatting pivot="1" sqref="B14:C14">
    <cfRule type="cellIs" dxfId="596" priority="4" operator="lessThanOrEqual">
      <formula>2</formula>
    </cfRule>
  </conditionalFormatting>
  <conditionalFormatting pivot="1" sqref="B15:C15">
    <cfRule type="cellIs" dxfId="595" priority="3" operator="between">
      <formula>2</formula>
      <formula>3.2</formula>
    </cfRule>
  </conditionalFormatting>
  <conditionalFormatting pivot="1" sqref="B15:C15">
    <cfRule type="cellIs" dxfId="594" priority="2" operator="greaterThanOrEqual">
      <formula>3.2</formula>
    </cfRule>
  </conditionalFormatting>
  <conditionalFormatting pivot="1" sqref="B15:C15">
    <cfRule type="cellIs" dxfId="593" priority="1" operator="lessThanOrEqual">
      <formula>2</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A9F24-3730-40CD-B3F5-F1212B1A544D}">
  <dimension ref="A3:R158"/>
  <sheetViews>
    <sheetView showGridLines="0" zoomScaleNormal="100" workbookViewId="0">
      <selection activeCell="B3" sqref="B3:C9"/>
    </sheetView>
  </sheetViews>
  <sheetFormatPr defaultRowHeight="15" x14ac:dyDescent="0.25"/>
  <cols>
    <col min="1" max="1" width="8.140625" bestFit="1" customWidth="1"/>
    <col min="2" max="2" width="16.28515625" bestFit="1" customWidth="1"/>
    <col min="3" max="4" width="11.28515625" bestFit="1" customWidth="1"/>
  </cols>
  <sheetData>
    <row r="3" spans="2:18" ht="15" customHeight="1" x14ac:dyDescent="0.25">
      <c r="B3" s="14" t="s">
        <v>136</v>
      </c>
      <c r="C3" s="14"/>
      <c r="D3" s="18" t="s">
        <v>99</v>
      </c>
      <c r="E3" s="18"/>
      <c r="F3" s="18"/>
      <c r="G3" s="18"/>
      <c r="H3" s="18"/>
      <c r="I3" s="18"/>
      <c r="J3" s="18"/>
      <c r="K3" s="18"/>
      <c r="L3" s="18"/>
      <c r="M3" s="18"/>
      <c r="N3" s="18"/>
      <c r="O3" s="18"/>
      <c r="P3" s="18"/>
      <c r="Q3" s="18"/>
      <c r="R3" s="18"/>
    </row>
    <row r="4" spans="2:18" x14ac:dyDescent="0.25">
      <c r="B4" s="14"/>
      <c r="C4" s="14"/>
      <c r="D4" s="18"/>
      <c r="E4" s="18"/>
      <c r="F4" s="18"/>
      <c r="G4" s="18"/>
      <c r="H4" s="18"/>
      <c r="I4" s="18"/>
      <c r="J4" s="18"/>
      <c r="K4" s="18"/>
      <c r="L4" s="18"/>
      <c r="M4" s="18"/>
      <c r="N4" s="18"/>
      <c r="O4" s="18"/>
      <c r="P4" s="18"/>
      <c r="Q4" s="18"/>
      <c r="R4" s="18"/>
    </row>
    <row r="5" spans="2:18" x14ac:dyDescent="0.25">
      <c r="B5" s="14"/>
      <c r="C5" s="14"/>
      <c r="D5" s="18"/>
      <c r="E5" s="18"/>
      <c r="F5" s="18"/>
      <c r="G5" s="18"/>
      <c r="H5" s="18"/>
      <c r="I5" s="18"/>
      <c r="J5" s="18"/>
      <c r="K5" s="18"/>
      <c r="L5" s="18"/>
      <c r="M5" s="18"/>
      <c r="N5" s="18"/>
      <c r="O5" s="18"/>
      <c r="P5" s="18"/>
      <c r="Q5" s="18"/>
      <c r="R5" s="18"/>
    </row>
    <row r="6" spans="2:18" x14ac:dyDescent="0.25">
      <c r="B6" s="14"/>
      <c r="C6" s="14"/>
      <c r="D6" s="18"/>
      <c r="E6" s="18"/>
      <c r="F6" s="18"/>
      <c r="G6" s="18"/>
      <c r="H6" s="18"/>
      <c r="I6" s="18"/>
      <c r="J6" s="18"/>
      <c r="K6" s="18"/>
      <c r="L6" s="18"/>
      <c r="M6" s="18"/>
      <c r="N6" s="18"/>
      <c r="O6" s="18"/>
      <c r="P6" s="18"/>
      <c r="Q6" s="18"/>
      <c r="R6" s="18"/>
    </row>
    <row r="7" spans="2:18" x14ac:dyDescent="0.25">
      <c r="B7" s="14"/>
      <c r="C7" s="14"/>
    </row>
    <row r="8" spans="2:18" x14ac:dyDescent="0.25">
      <c r="B8" s="14"/>
      <c r="C8" s="14"/>
    </row>
    <row r="9" spans="2:18" x14ac:dyDescent="0.25">
      <c r="B9" s="14"/>
      <c r="C9" s="14"/>
    </row>
    <row r="57" spans="1:3" x14ac:dyDescent="0.25">
      <c r="B57" s="2" t="s">
        <v>70</v>
      </c>
    </row>
    <row r="58" spans="1:3" x14ac:dyDescent="0.25">
      <c r="B58" t="s">
        <v>101</v>
      </c>
      <c r="C58" t="s">
        <v>84</v>
      </c>
    </row>
    <row r="59" spans="1:3" x14ac:dyDescent="0.25">
      <c r="A59" t="s">
        <v>98</v>
      </c>
      <c r="B59" s="20"/>
      <c r="C59" s="20"/>
    </row>
    <row r="81" spans="1:3" x14ac:dyDescent="0.25">
      <c r="B81" s="2" t="s">
        <v>70</v>
      </c>
    </row>
    <row r="82" spans="1:3" x14ac:dyDescent="0.25">
      <c r="B82" t="s">
        <v>101</v>
      </c>
      <c r="C82" t="s">
        <v>84</v>
      </c>
    </row>
    <row r="83" spans="1:3" x14ac:dyDescent="0.25">
      <c r="A83" t="s">
        <v>92</v>
      </c>
      <c r="B83" s="20"/>
      <c r="C83" s="20"/>
    </row>
    <row r="106" spans="1:3" x14ac:dyDescent="0.25">
      <c r="B106" s="2" t="s">
        <v>70</v>
      </c>
    </row>
    <row r="107" spans="1:3" x14ac:dyDescent="0.25">
      <c r="B107" t="s">
        <v>101</v>
      </c>
      <c r="C107" t="s">
        <v>84</v>
      </c>
    </row>
    <row r="108" spans="1:3" x14ac:dyDescent="0.25">
      <c r="A108" t="s">
        <v>93</v>
      </c>
      <c r="B108" s="20"/>
      <c r="C108" s="20"/>
    </row>
    <row r="131" spans="1:3" x14ac:dyDescent="0.25">
      <c r="B131" s="2" t="s">
        <v>70</v>
      </c>
    </row>
    <row r="132" spans="1:3" x14ac:dyDescent="0.25">
      <c r="B132" t="s">
        <v>101</v>
      </c>
      <c r="C132" t="s">
        <v>84</v>
      </c>
    </row>
    <row r="133" spans="1:3" x14ac:dyDescent="0.25">
      <c r="A133" t="s">
        <v>94</v>
      </c>
      <c r="B133" s="20"/>
      <c r="C133" s="20"/>
    </row>
    <row r="156" spans="1:3" x14ac:dyDescent="0.25">
      <c r="B156" s="2" t="s">
        <v>70</v>
      </c>
    </row>
    <row r="157" spans="1:3" x14ac:dyDescent="0.25">
      <c r="B157" t="s">
        <v>101</v>
      </c>
      <c r="C157" t="s">
        <v>84</v>
      </c>
    </row>
    <row r="158" spans="1:3" x14ac:dyDescent="0.25">
      <c r="A158" t="s">
        <v>95</v>
      </c>
      <c r="B158" s="20"/>
      <c r="C158" s="20"/>
    </row>
  </sheetData>
  <mergeCells count="2">
    <mergeCell ref="D3:R6"/>
    <mergeCell ref="B3:C9"/>
  </mergeCells>
  <pageMargins left="0.7" right="0.7" top="0.75" bottom="0.75" header="0.3" footer="0.3"/>
  <pageSetup scale="27" orientation="portrait" r:id="rId6"/>
  <drawing r:id="rId7"/>
  <extLst>
    <ext xmlns:x14="http://schemas.microsoft.com/office/spreadsheetml/2009/9/main" uri="{A8765BA9-456A-4dab-B4F3-ACF838C121DE}">
      <x14:slicerList>
        <x14:slicer r:id="rId8"/>
      </x14:slicerList>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7E59F-E2CD-4F26-85FC-417DAA548994}">
  <dimension ref="A1:R163"/>
  <sheetViews>
    <sheetView showGridLines="0" zoomScaleNormal="100" workbookViewId="0">
      <selection activeCell="E1" sqref="E1"/>
    </sheetView>
  </sheetViews>
  <sheetFormatPr defaultRowHeight="15" x14ac:dyDescent="0.25"/>
  <cols>
    <col min="1" max="1" width="25.7109375" bestFit="1" customWidth="1"/>
    <col min="2" max="2" width="16.28515625" bestFit="1" customWidth="1"/>
    <col min="3" max="4" width="11.28515625" bestFit="1" customWidth="1"/>
  </cols>
  <sheetData>
    <row r="1" spans="6:18" x14ac:dyDescent="0.25">
      <c r="F1" s="19" t="s">
        <v>137</v>
      </c>
      <c r="G1" s="19"/>
      <c r="H1" s="19"/>
      <c r="I1" s="19"/>
      <c r="J1" s="19"/>
      <c r="K1" s="19"/>
      <c r="L1" s="19"/>
      <c r="M1" s="19"/>
      <c r="N1" s="19"/>
    </row>
    <row r="3" spans="6:18" x14ac:dyDescent="0.25">
      <c r="G3" s="18" t="s">
        <v>97</v>
      </c>
      <c r="H3" s="18"/>
      <c r="I3" s="18"/>
      <c r="J3" s="18"/>
      <c r="K3" s="18"/>
      <c r="L3" s="18"/>
      <c r="M3" s="18"/>
      <c r="N3" s="18"/>
      <c r="O3" s="18"/>
      <c r="P3" s="18"/>
      <c r="Q3" s="18"/>
      <c r="R3" s="18"/>
    </row>
    <row r="4" spans="6:18" x14ac:dyDescent="0.25">
      <c r="G4" s="18"/>
      <c r="H4" s="18"/>
      <c r="I4" s="18"/>
      <c r="J4" s="18"/>
      <c r="K4" s="18"/>
      <c r="L4" s="18"/>
      <c r="M4" s="18"/>
      <c r="N4" s="18"/>
      <c r="O4" s="18"/>
      <c r="P4" s="18"/>
      <c r="Q4" s="18"/>
      <c r="R4" s="18"/>
    </row>
    <row r="5" spans="6:18" x14ac:dyDescent="0.25">
      <c r="G5" s="18"/>
      <c r="H5" s="18"/>
      <c r="I5" s="18"/>
      <c r="J5" s="18"/>
      <c r="K5" s="18"/>
      <c r="L5" s="18"/>
      <c r="M5" s="18"/>
      <c r="N5" s="18"/>
      <c r="O5" s="18"/>
      <c r="P5" s="18"/>
      <c r="Q5" s="18"/>
      <c r="R5" s="18"/>
    </row>
    <row r="7" spans="6:18" ht="15" customHeight="1" x14ac:dyDescent="0.25">
      <c r="J7" s="18" t="str">
        <f>Dynamic_Names!C6</f>
        <v>(blank)</v>
      </c>
      <c r="K7" s="18"/>
      <c r="L7" s="18"/>
      <c r="M7" s="18"/>
      <c r="N7" s="18"/>
      <c r="O7" s="18"/>
    </row>
    <row r="8" spans="6:18" ht="15" customHeight="1" x14ac:dyDescent="0.25">
      <c r="J8" s="18"/>
      <c r="K8" s="18"/>
      <c r="L8" s="18"/>
      <c r="M8" s="18"/>
      <c r="N8" s="18"/>
      <c r="O8" s="18"/>
    </row>
    <row r="61" spans="1:3" x14ac:dyDescent="0.25">
      <c r="B61" s="2" t="s">
        <v>70</v>
      </c>
    </row>
    <row r="62" spans="1:3" x14ac:dyDescent="0.25">
      <c r="B62" t="s">
        <v>101</v>
      </c>
      <c r="C62" t="s">
        <v>84</v>
      </c>
    </row>
    <row r="63" spans="1:3" x14ac:dyDescent="0.25">
      <c r="A63" t="s">
        <v>91</v>
      </c>
      <c r="B63" s="20"/>
      <c r="C63" s="20"/>
    </row>
    <row r="86" spans="1:3" x14ac:dyDescent="0.25">
      <c r="B86" s="2" t="s">
        <v>70</v>
      </c>
    </row>
    <row r="87" spans="1:3" x14ac:dyDescent="0.25">
      <c r="B87" t="s">
        <v>101</v>
      </c>
      <c r="C87" t="s">
        <v>84</v>
      </c>
    </row>
    <row r="88" spans="1:3" x14ac:dyDescent="0.25">
      <c r="A88" t="s">
        <v>92</v>
      </c>
      <c r="B88" s="20"/>
      <c r="C88" s="20"/>
    </row>
    <row r="111" spans="2:3" x14ac:dyDescent="0.25">
      <c r="B111" s="2" t="s">
        <v>70</v>
      </c>
    </row>
    <row r="112" spans="2:3" x14ac:dyDescent="0.25">
      <c r="B112" t="s">
        <v>101</v>
      </c>
      <c r="C112" t="s">
        <v>84</v>
      </c>
    </row>
    <row r="113" spans="1:3" x14ac:dyDescent="0.25">
      <c r="A113" t="s">
        <v>93</v>
      </c>
      <c r="B113" s="20"/>
      <c r="C113" s="20"/>
    </row>
    <row r="136" spans="1:3" x14ac:dyDescent="0.25">
      <c r="B136" s="2" t="s">
        <v>70</v>
      </c>
    </row>
    <row r="137" spans="1:3" x14ac:dyDescent="0.25">
      <c r="B137" t="s">
        <v>101</v>
      </c>
      <c r="C137" t="s">
        <v>84</v>
      </c>
    </row>
    <row r="138" spans="1:3" x14ac:dyDescent="0.25">
      <c r="A138" t="s">
        <v>94</v>
      </c>
      <c r="B138" s="20"/>
      <c r="C138" s="20"/>
    </row>
    <row r="161" spans="1:3" x14ac:dyDescent="0.25">
      <c r="B161" s="2" t="s">
        <v>70</v>
      </c>
    </row>
    <row r="162" spans="1:3" x14ac:dyDescent="0.25">
      <c r="B162" t="s">
        <v>101</v>
      </c>
      <c r="C162" t="s">
        <v>84</v>
      </c>
    </row>
    <row r="163" spans="1:3" x14ac:dyDescent="0.25">
      <c r="A163" t="s">
        <v>95</v>
      </c>
      <c r="B163" s="20"/>
      <c r="C163" s="20"/>
    </row>
  </sheetData>
  <mergeCells count="3">
    <mergeCell ref="G3:R5"/>
    <mergeCell ref="J7:O8"/>
    <mergeCell ref="F1:N1"/>
  </mergeCells>
  <pageMargins left="0.7" right="0.7" top="0.75" bottom="0.75" header="0.3" footer="0.3"/>
  <pageSetup scale="41" orientation="portrait" r:id="rId6"/>
  <rowBreaks count="1" manualBreakCount="1">
    <brk id="89" max="18" man="1"/>
  </rowBreaks>
  <drawing r:id="rId7"/>
  <extLst>
    <ext xmlns:x14="http://schemas.microsoft.com/office/spreadsheetml/2009/9/main" uri="{A8765BA9-456A-4dab-B4F3-ACF838C121DE}">
      <x14:slicerList>
        <x14:slicer r:id="rId8"/>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8 9 e b 9 a c 7 - e 8 b 4 - 4 2 f b - b b d 5 - 9 c 2 d 6 2 b 9 7 d 3 5 "   x m l n s = " h t t p : / / s c h e m a s . m i c r o s o f t . c o m / D a t a M a s h u p " > A A A A A D w Q A A B Q S w M E F A A C A A g A u X 5 5 W j b j P x + l A A A A 9 w A A A B I A H A B D b 2 5 m a W c v U G F j a 2 F n Z S 5 4 b W w g o h g A K K A U A A A A A A A A A A A A A A A A A A A A A A A A A A A A h Y 8 x D o I w G I W v Q r r T F h g E U s r g K o k J 0 b g 2 p U I j / B h a L H d z 8 E h e Q Y y i b o 7 v e 9 / w 3 v 1 6 Y / n U t d 5 F D U b 3 k K E A U + Q p k H 2 l o c 7 Q a I 9 + j H L O t k K e R K 2 8 W Q a T T q b K U G P t O S X E O Y d d h P u h J i G l A T k U m 1 I 2 q h P o I + v / s q / B W A F S I c 7 2 r z E 8 x E G U 4 C B e J Z g y s l B W a P g a 4 T z 4 2 f 5 A t h 5 b O w 6 K K / B 3 J S N L Z O R 9 g j 8 A U E s D B B Q A A g A I A L l + e V 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5 f n l a 9 + x R m D U N A A D j f A A A E w A c A E Z v c m 1 1 b G F z L 1 N l Y 3 R p b 2 4 x L m 0 g o h g A K K A U A A A A A A A A A A A A A A A A A A A A A A A A A A A A 7 V 3 b b t w 2 G r 4 P k H c g F K C w s Z N p N T 4 l a L u F 6 6 S N g S Q N Y n e D I j A W t M S Z 4 V p D T k T J i R P k Y X K Z i 7 1 Y 9 A E C x C + 2 / 0 / O Q c c R N S M 5 Q a C 9 2 D o U + R 8 + / i d S p E Y x L + J S k B P z X / f H 2 7 d u 3 1 J j G j K f n N L z g L n k Z x K w 6 P Y t A v 8 7 k X H o M W h 5 + M Z j Q f 8 o D k M m o h c y v D i X 8 m J r + 9 3 L p 3 T C f n b M S O f s / c s j K S L o c t Y z B O 4 4 R 2 M q R k j 8 a s o c o K S 7 9 k 9 D K t R Q h p M j G c Q T g Q / V l u H W e / f O O e U T p i I 6 m T o 9 E s E z 4 t O I R d D 4 v k f e O S c s A O n J F X Q n y h t L G f T v b A X D b f 1 / + q E H q l E S x Y Q p L 2 Y B 7 c / p R O x N p G m 8 G N O I c G W I T E M 2 Z C F C 8 B i E j e m I / U K W F D 9 / O o q v P w R A C y l y n 8 s J n Q 3 h v v x l N e k R E z 4 L Y R S A w q O r o t 7 c G x M 5 J N G Y k a E M A v m a i x E 5 B / 2 J D + K H H P 5 E W h W M W D Q W 3 C t h k e g X U o / l u x w P 8 S m Z 0 P A C U H C c J 3 E Q 8 b v P q c d p 0 H M c 8 h p J S B D R E F A L 0 V K S U X G l q f 3 K r q T w Q S M a 9 Z A x j s O n h o C R l I x C G U / J a x 6 N g T p i g A I Y n I Z X O Z J a h 1 F I f W g K m e k r s N e x i P Z 3 + 2 h A u p / b J 8 c k 4 B d s b h k 5 V Q f Y Y 8 h Y Q F T s g S p q G A c E i J f 1 3 1 n 0 n 1 z N O p E x V W T M R 2 M C R i p 8 G v o K p i 4 k 1 B t z d s k m o E O e z m 6 f P F k Q U C x S x A s Y B T z j g J n h 5 2 x M L 7 k M 8 2 P 3 + u S U A X U W A p g h A 2 k n z E A X M j U F Z 8 g P 2 Y c h Y F F z m g r g Q g W 8 g C p F K J q Z t r h o Q V a a v / O U D v r k J I p x Y p T G f h i y V z H 8 K 7 g C 7 p 4 c C f 4 W b A Y V G E n p r 9 D i H h A y 6 o N N g A s F Y E m I v J n + + a T Q I c s P v Y + T c C F A a C o I 9 c E 6 l 1 O m 7 Q w e e / A o o s G F A Y Y P o U k w k G z M g m m e o v t D n x w i I Y W U l l N L 1 Y X W B V r k l A s I J N D h X M b o j R 5 X + t + a I R 0 O M Q p N C q R 1 3 W L a A V c Q H B F q s J r 5 1 O F z L q b A o C 6 b d G A a X X 8 U L J R E z p z I p z 7 Q m j f n X X 4 + G v q A T R D F R z G H c U B M T j F + I l W 2 9 P M J + 4 8 M y 6 l A b w U y h P F U k u u P E T j 4 C p Z G 4 J C + p f k + J x y j k H f 9 N 0 S h C U a h M N R R y I G e n z + 9 i q 8 / Q h w K Q W A c r k g g F y K K X N D 4 / O n h G 4 Q c R 8 i 0 c M S D J A j m 5 s U 0 Q D 1 n g Y d 7 V B W R E U R z x g A k Q f z o + o M q D j 5 P A P E Y o g J g W p 5 8 B r q f Q r i B 2 h s e S Q X / F S v H Q B g 6 M Q P A + c i E z 3 u S C F p B 1 g C I G M k w I O k I D R Y m f D 7 R o 4 r j 0 Z K K z z 0 Q W k B G p n q o J y d T G U I K N j w h b A D m h Y H p M f C d h n L I l E S 2 E J h g e i A s a o S 1 j R d x h / D 0 M M h y 8 b V i G K I Y m b J w w m F i U N s g z Y I J x a 7 / x 0 R x q G I 6 K g m J s U W P B F B i n 1 N t 2 s A N 7 f Q c 4 l e W O Y Q 1 D 8 O a D t 8 F 3 g b R 6 / F i f t C E Y 5 i w e A Q R 3 I d k h w 4 y n 1 H F R n E o v y + Y R A h j U C D J t 2 B / F M f r S J a Z e o 3 b K / R F M o 2 Z r y 3 1 E i I 0 M F I c I h q k L I 4 R 5 C r 2 C z h g W M M Z M Z T V D N I 5 a Z B x i p a O b T q 6 X f 8 t i J L n o Y k B 8 9 A D y m k j A w Q x + N A C p D H E J f k Y m k t 0 v N i D w o 9 c z S y A b s j y / f a i o H z O d O L w y b 9 o E C d K y l m 7 b t 3 K 1 J 0 9 5 w Q i g B h B y n r A F R 2 F D N t c p z c b F M 5 H n w K z X n E V Y V E 4 b F A r 1 C w P 7 C q C j Y q A T f J + v V T f S H Z v O K G 3 l c N L D d k t t e S M w Y M t y w n T B X n C l g e d L X e 2 / L X Y 8 s D S l t 2 k M R / O L H m n s + T O k r 8 W S 9 6 x t O R B s s S Y W / J u Z 8 m d J X 8 5 S 0 5 W w G 7 F 1 m v e 7 n E b t s h M M 0 v e a q P N D F j f h D O E 6 h l 0 Z r C V e W f G b G L s G V I b m H 6 G U i 1 H y I x t w i 2 y O y C N O k m W e F v b a g k + p Z l g 1 2 q l i R X N q Q T A 9 C Y C r o p 9 p i g s i k N f V q 0 4 S 7 a O L H e L m t g g W n d P q M 4 2 U G M 7 P w 1 v 9 q y 5 v 9 P K l k 6 L u z g 3 s X F T 6 k N 7 l t U U F E 7 O n 4 C V 9 G T O h V Y u d D s X 6 l z o 2 3 a h f U s X 2 k u 4 E L 4 z X f j P y u V 1 5 z + d / 3 z b / n N g 6 T / 7 6 U I u 5 U I r 1 / W d C 3 U u 9 K 2 5 U H K F M 6 i 5 k 3 A w 3 0 k o c Y z 8 f o K F m + T 3 F D Z 1 m o L N h T V c K L / L Y O t Q + b 2 G R t y r Y N + h O W f L b 0 W s 4 X r 5 P Y n G H b F g j 6 I d t y z Y r 2 j 9 H b n N 3 s U 9 q 7 0 L 3 M P + D W e X C 2 n + p A E r T X X 1 D h + V i n b f M h / f A 4 m e U I A s M N I 9 u Q H Z 3 B 8 s h b s P A j 2 V 4 u 4 5 F z S 8 6 q G L C z U 7 + Q k O p Y 8 9 W n V p W R / b d 8 y g e M 9 5 F r I h R z 5 C a g N F H 8 Y d S O d 4 d v g V H k R m 0 0 2 9 1 k 9 a l t 7 6 r S J u w j 1 i E Z B T 7 A 2 e 7 9 p S A D c f j a P t V U 8 q x K 9 3 T q 5 c D d t X S i 7 6 4 + / 0 C p A K m D q H A E 3 n D S F 5 b F p u T O j y 3 c + c d j 3 n V 2 7 Q T f 1 5 Q 4 L a b j G 5 u 2 2 Y e F N a 2 K 7 y X V z m P + J q S g W k U 7 Q U G n H 8 c 9 H M P W 0 u i + Z q H 8 0 f 4 y y X 0 3 Y 1 5 e 7 r 8 E d K R H 0 K K N + E u O V 5 M K d X O / G v j r C 2 m d H F 1 P g U E L t E U c O I 0 Q k L u Q c w A 8 j C t I N d H o J h X i D Y h 7 P H U D l g 1 Y d 4 m 2 e C a C q 2 a d U c 3 y 0 / A 2 K b P F 3 M n o e K X 3 + I A B H z t 0 V k s x P C N u M N M O M 9 g M J K e Z i T h c c p F F k a J 7 R V + F M u Y M W w B k M v N H K m D 5 m D 2 p D Y t q l u 4 C 7 n H u b 4 E X 1 N O W Z W F c A K A J s C 8 o x 6 1 / 8 d G m T N / J p u s 6 m H x 3 j q m R y r g K K B N 6 S A 9 b k J T H J H N P a u P y g j 4 4 s x L G s a k s I 2 a w 0 w a 6 U O m / d m N 2 D m / 2 x E H N v c N G g l N 9 n J a J t 5 B n u t R x 3 N p 7 f h j Y B y T W 1 z 1 2 D f L j 6 1 L K 5 t 7 h o c t B X J W l b Q N t 8 N 7 r U f 8 9 p V d c c 2 N Q 7 u W 0 b H l u W 1 z a I 7 z a w b m 9 Y m u c m x U / c g l K v 3 L 8 u v A F n c U d g p T + d p 0 R q N + s U C l 8 C y W x e W g Y a l 9 F Z m I S r H Q j H I F D 5 5 I k U 0 X n I 8 9 H 3 D a y s r V I 8 4 p m + P 4 E k q 8 o B G r K 9 b t l 4 u 7 g i f b S d 3 w Q r Y / c V o W M w t I x G w 0 3 2 T 3 L D B g h l Q B T J H s Y r k p I L X j I V j z m 0 l G f I h e a k l O S M / k Q M 8 T S a g 2 1 8 O + e 4 W T m v / o f C 3 n s a T c 5 j t U 4 k t W y 9 x + N l d d 7 s 3 2 C b f E e f 7 y r 6 6 J w s U u 2 U o E 4 v u V o T / o Y X I I Q I W z P G m O Q 2 I g a I Y n R R + A M 7 v z E T m J T B 3 K i 5 W n w F d E Q e B g Q 2 6 1 9 t 3 O t O g W L C p 1 t B d q W I e E L Q F s x 3 1 T P s 4 J G 2 W 1 d z 6 k n g p D P X 2 J p J w 2 P O u x m Z Q D x s X w X k 4 v 9 q + w h w S 1 9 9 X G U J + A V 4 y 7 0 l 6 1 V r t 1 N N q g F o 9 p / l Z z t 3 T r z B q U 8 2 X q D C j U C 3 9 b j 3 p d 3 R Y T i y P y P H M O 9 L q b P h N g Z z q G 5 U D S 4 w 2 F a s a z 7 1 6 e O o 0 9 4 d m W G L p T X x P o c C S 1 r s c v U S y E b G q 4 d y v B + e e T h 9 Y k x R 4 V 7 5 W K c K l s H L K e F k B p W p V D u q p s q 9 f 9 W c O 4 Z M t W K F B i b T d T + u X P 6 y f U 6 3 s L f x S t Q I i 1 V r d q 6 f V Q f V l l z I d q 2 4 b 5 D S 2 O U 6 w 1 L 6 S f D U W 9 + t h c W / 9 W z 1 l G K 1 7 w S K H 3 c a n K p b A r i 2 T R b H 1 Q z 3 E 7 9 e 7 D F W G c p 3 b J z l k 1 z p d s k S z F m 8 L B G v W q / h 2 2 O K C W B l y F l d v c o B Z H 6 R Z g m T D x g K b u v W q u 8 m 1 u D L I 1 r 9 5 l E O y m Y N F S 5 g 3 E M 0 C / Z p 1 t T v Y 4 F 5 h G f h r 3 9 X K Y d / k 6 a v l D K w v n 8 U E 1 F w a u D u 1 L m e W Q V 7 j U l s O 5 H V O o S 3 B r M P Z A r 6 a K w F 3 t 4 n b q m W o b n 7 d L w d 2 8 6 f 1 l l P R g L g W M 1 R z c e H u N X s V e D F X m V q + w W u U + V V A S + c f E 6 u I J s W 3 m M S a y y p 3 v 7 U L 2 K W L s 3 a u r u b n t v 0 j p 4 l p b k m p 4 l c U e 5 W v K F b Y R 9 F t 9 t R c 1 b r W v m p k A 4 u 5 t S + 6 r 6 J S r 1 5 v 6 O r 7 K p p N l G n r X o Z f R a T R 9 N v a 9 f h k 4 r i J a / J l W q V e e k 7 k p X Z A d D q V f O e J D 2 b N W 1 m v 7 l V / M b f e R 3 J X f B e 3 + F O 4 m 3 / 9 t q E v 3 p a / T + 2 + G L P B y q 7 7 Y k w F 5 b o f k l 3 7 2 7 F V n 4 s t + U L s p h + F 3 e B D s C t O f n S 3 P b v b n t / M b c / E S R t z B q b k o N C + x U G h d B m A p f f 8 d V z J Y S l B J 8 V 1 A z 4 o r h v 2 N d 3 1 f g l g d v L G S Q r x G w 8 i h r 8 A 8 F y + T o h g G G D b V l 7 Q 2 Q o v c T i I / P R P s x 7 D S J x p d 5 z t 2 7 e 4 K G a Y / B k G h H / 9 H 2 H 4 9 + D G f o b B o H i D v 6 y Q O j G V f r Q 4 L 5 Q Z U X C u J t 0 j + c o 9 / W R 2 Q C P d W H b u I f X B 8 P z L / N T j u T d U / H R B t z 7 t 1 q f d + v Q L r 0 9 x e Z o M g 8 u o 1 2 y g W w a w w p i V C l P z y F Q a j A o C 0 C L o r A 4 z d Q J L E 6 F k 3 e B R M 1 w 0 E y A a C Q l r B o F m 3 b 4 l R 2 / d t R P e f C L 1 Y e p M u Q a N J S V o q n b 4 I 8 R j 9 Y f 6 i g w X o 6 I o 8 S C e B r A I h D X J k v w D U I M L D 1 k k 2 d e t I n M M 5 o X k U s Z M J Z l 5 Y F 1 K z g y t K y a 7 Y r I r J r t i s i s m v 7 J i s t k S M h X R u o K y K y i 7 g r L 1 g v J r L y Y L C 8 l 6 R a T + D O a J J 0 P W F Z J d I d k V k l 0 h 2 R W S z R W S f 4 o p v 5 R R U S k 5 e 6 T 9 t q y g J D e 0 P f k l a k u Y F + c w i k J + H k e a h P k B v F T a y s P 3 4 / 8 B U E s B A i 0 A F A A C A A g A u X 5 5 W j b j P x + l A A A A 9 w A A A B I A A A A A A A A A A A A A A A A A A A A A A E N v b m Z p Z y 9 Q Y W N r Y W d l L n h t b F B L A Q I t A B Q A A g A I A L l + e V o P y u m r p A A A A O k A A A A T A A A A A A A A A A A A A A A A A P E A A A B b Q 2 9 u d G V u d F 9 U e X B l c 1 0 u e G 1 s U E s B A i 0 A F A A C A A g A u X 5 5 W v f s U Z g 1 D Q A A 4 3 w A A B M A A A A A A A A A A A A A A A A A 4 g E A A E Z v c m 1 1 b G F z L 1 N l Y 3 R p b 2 4 x L m 1 Q S w U G A A A A A A M A A w D C A A A A Z A 8 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t m I A A A A A A A C U Y g 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V G F i b G U x 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1 R h Y m x l M V 8 y I i A v P j x F b n R y e S B U e X B l P S J G a W x s Z W R D b 2 1 w b G V 0 Z V J l c 3 V s d F R v V 2 9 y a 3 N o Z W V 0 I i B W Y W x 1 Z T 0 i b D E i I C 8 + P E V u d H J 5 I F R 5 c G U 9 I k Z p b G x D b 2 x 1 b W 5 U e X B l c y I g V m F s d W U 9 I n N C d 1 l H Q U F B Q U F B Q U F B Q V l E Q X d N R E F 3 T U R B d 0 1 E Q X c 9 P S I g L z 4 8 R W 5 0 c n k g V H l w Z T 0 i R m l s b E x h c 3 R V c G R h d G V k I i B W Y W x 1 Z T 0 i Z D I w M j U t M D M t M j V U M j A 6 N T M 6 N T E u M T Y 0 O D k 5 N 1 o i I C 8 + P E V u d H J 5 I F R 5 c G U 9 I k Z p b G x F c n J v c k N v d W 5 0 I i B W Y W x 1 Z T 0 i b D A i I C 8 + P E V u d H J 5 I F R 5 c G U 9 I k Z p b G x F c n J v c k N v Z G U i I F Z h b H V l P S J z V W 5 r b m 9 3 b i I g L z 4 8 R W 5 0 c n k g V H l w Z T 0 i U X V l c n l J R C I g V m F s d W U 9 I n N i M 2 J m N 2 E 4 Y y 1 m O W Y x L T Q x O D U t Y j Q 4 Z i 0 2 Z j J j M z c 4 Z D I 0 Z j k i I C 8 + P E V u d H J 5 I F R 5 c G U 9 I k Z p b G x D b 2 x 1 b W 5 O Y W 1 l c y I g V m F s d W U 9 I n N b J n F 1 b 3 Q 7 V G l t Z X N 0 Y W 1 w J n F 1 b 3 Q 7 L C Z x d W 9 0 O 1 N j a G 9 v b C Z x d W 9 0 O y w m c X V v d D t X a G F 0 I G l z I H l v d X I g c H J l Z m V y c m V k I E x h b m d 1 Y W d l P y B c b l x u w r 9 D d c O h b C B l c y B 0 d S B p Z G l v b W E g c H J l Z m V y a W R v P y Z x d W 9 0 O y w m c X V v d D t T Y 2 h v b 2 x Z Z W F y J n F 1 b 3 Q 7 L C Z x d W 9 0 O 0 d l b m R l c i Z x d W 9 0 O y w m c X V v d D t T Z X h 1 Y W w g U H J l Z m V y Z W 5 j Z S Z x d W 9 0 O y w m c X V v d D t F d G h u a W N p d H k m c X V v d D s s J n F 1 b 3 Q 7 U m F j Z S Z x d W 9 0 O y w m c X V v d D t N d W x 0 a S 1 y Y W N p Y W w g S W R l b n R p d H k m c X V v d D s s J n F 1 b 3 Q 7 T 3 R o Z X I g R X R o b m l j a X R 5 J n F 1 b 3 Q 7 L C Z x d W 9 0 O 0 d y Y W R l J n F 1 b 3 Q 7 L C Z x d W 9 0 O z E u I E k g b G l r Z S B z Y 2 h v b 2 w g K G 1 l c m d l Z C k u J n F 1 b 3 Q 7 L C Z x d W 9 0 O z I u I E k g Z m V l b C B z d W N j Z X N z Z n V s I G F 0 I H N j a G 9 v b C A o b W V y Z 2 V k K S 4 m c X V v d D s s J n F 1 b 3 Q 7 M y 4 g S S B m Z W V s I G 1 5 I H N j a G 9 v b C B o Y X M g a G l n a C B z d G F u Z G F y Z H M g Z m 9 y I G F j a G l l d m V t Z W 5 0 I C h t Z X J n Z W Q p L i Z x d W 9 0 O y w m c X V v d D s 0 L i B N e S B z Y 2 h v b 2 w g c 2 V 0 c y B j b G V h c i B y d W x l c y B m b 3 I g Y m V o Y X Z p b 3 I g K G 1 l c m d l Z C k u J n F 1 b 3 Q 7 L C Z x d W 9 0 O z U u I F R l Y W N o Z X J z I H R y Z W F 0 I G 1 l I H d p d G g g c m V z c G V j d C A o b W V y Z 2 V k K S 4 m c X V v d D s s J n F 1 b 3 Q 7 N i 4 g V G h l I G J l a G F 2 a W 9 y c y B p b i B t e S B j b G F z c y B h b G x v d y B 0 a G U g d G V h Y 2 h l c n M g d G 8 g d G V h Y 2 g g K G 1 l c m d l Z C k u J n F 1 b 3 Q 7 L C Z x d W 9 0 O z c u I F N 0 d W R l b n R z I G F y Z S B m c m V x d W V u d G x 5 I H J l Y 2 9 n b m l 6 Z W Q g Z m 9 y I G d v b 2 Q g Y m V o Y X Z p b 3 I g K G 1 l c m d l Z C k u J n F 1 b 3 Q 7 L C Z x d W 9 0 O z g u I F N j a G 9 v b C B p c y B h I H B s Y W N l I G F 0 I H d o a W N o I E k g Z m V l b C B z Y W Z l I C h t Z X J n Z W Q p L i Z x d W 9 0 O y w m c X V v d D s 5 L i B J I G t u b 3 c g Y W 4 g Y W R 1 b H Q g Y X Q g c 2 N o b 2 9 s I H R o Y X Q g S S B j Y W 4 g d G F s a y B 3 a X R o I G l m I E k g b m V l Z C B o Z W x w I C h t Z X J n Z W Q p L i Z x d W 9 0 O y w m c X V v d D s x M C 4 g Q W R 1 b H R z I G F 0 I G 1 5 I H N j a G 9 v b C B h c 2 s g Z m 9 y I G 1 5 I G 9 w a W 5 p b 2 5 z I G F i b 3 V 0 I G R l Y 2 l z a W 9 u c y B 0 a G F 0 I G F m Z m V j d C B t Z S A o b W V y Z 2 V k K S Z x d W 9 0 O y w m c X V v d D s x M S 4 g Q W R 1 b H R z I G F 0 I G 1 5 I H N j a G 9 v b C B s a X N 0 Z W 4 g d G 8 g Y W 5 k I H J l c 3 B l Y 3 Q g b X k g a W 5 w d X Q g Y W J v d X Q g Z G V j a X N p b 2 5 z I H R o Y X Q g Y W Z m Z W N 0 I G 1 l I C h t Z X J n Z W Q p L i Z x d W 9 0 O 1 0 i I C 8 + P E V u d H J 5 I F R 5 c G U 9 I k Z p b G x T d G F 0 d X M i I F Z h b H V l P S J z Q 2 9 t c G x l d G U i I C 8 + P E V u d H J 5 I F R 5 c G U 9 I k Z p b G x D b 3 V u d C I g V m F s d W U 9 I m w w I i A v P j x F b n R y e S B U e X B l P S J S Z W x h d G l v b n N o a X B J b m Z v Q 2 9 u d G F p b m V y I i B W Y W x 1 Z T 0 i c 3 s m c X V v d D t j b 2 x 1 b W 5 D b 3 V u d C Z x d W 9 0 O z o y M i w m c X V v d D t r Z X l D b 2 x 1 b W 5 O Y W 1 l c y Z x d W 9 0 O z p b X S w m c X V v d D t x d W V y e V J l b G F 0 a W 9 u c 2 h p c H M m c X V v d D s 6 W 1 0 s J n F 1 b 3 Q 7 Y 2 9 s d W 1 u S W R l b n R p d G l l c y Z x d W 9 0 O z p b J n F 1 b 3 Q 7 U 2 V j d G l v b j E v V G F i b G U x L 0 F 1 d G 9 S Z W 1 v d m V k Q 2 9 s d W 1 u c z E u e 1 R p b W V z d G F t c C w w f S Z x d W 9 0 O y w m c X V v d D t T Z W N 0 a W 9 u M S 9 U Y W J s Z T E v Q X V 0 b 1 J l b W 9 2 Z W R D b 2 x 1 b W 5 z M S 5 7 U 2 N o b 2 9 s L D F 9 J n F 1 b 3 Q 7 L C Z x d W 9 0 O 1 N l Y 3 R p b 2 4 x L 1 R h Y m x l M S 9 B d X R v U m V t b 3 Z l Z E N v b H V t b n M x L n t X a G F 0 I G l z I H l v d X I g c H J l Z m V y c m V k I E x h b m d 1 Y W d l P y B c b l x u w r 9 D d c O h b C B l c y B 0 d S B p Z G l v b W E g c H J l Z m V y a W R v P y w y f S Z x d W 9 0 O y w m c X V v d D t T Z W N 0 a W 9 u M S 9 U Y W J s Z T E v Q X V 0 b 1 J l b W 9 2 Z W R D b 2 x 1 b W 5 z M S 5 7 U 2 N o b 2 9 s W W V h c i w z f S Z x d W 9 0 O y w m c X V v d D t T Z W N 0 a W 9 u M S 9 U Y W J s Z T E v Q X V 0 b 1 J l b W 9 2 Z W R D b 2 x 1 b W 5 z M S 5 7 R 2 V u Z G V y L D R 9 J n F 1 b 3 Q 7 L C Z x d W 9 0 O 1 N l Y 3 R p b 2 4 x L 1 R h Y m x l M S 9 B d X R v U m V t b 3 Z l Z E N v b H V t b n M x L n t T Z X h 1 Y W w g U H J l Z m V y Z W 5 j Z S w 1 f S Z x d W 9 0 O y w m c X V v d D t T Z W N 0 a W 9 u M S 9 U Y W J s Z T E v Q X V 0 b 1 J l b W 9 2 Z W R D b 2 x 1 b W 5 z M S 5 7 R X R o b m l j a X R 5 L D Z 9 J n F 1 b 3 Q 7 L C Z x d W 9 0 O 1 N l Y 3 R p b 2 4 x L 1 R h Y m x l M S 9 B d X R v U m V t b 3 Z l Z E N v b H V t b n M x L n t S Y W N l L D d 9 J n F 1 b 3 Q 7 L C Z x d W 9 0 O 1 N l Y 3 R p b 2 4 x L 1 R h Y m x l M S 9 B d X R v U m V t b 3 Z l Z E N v b H V t b n M x L n t N d W x 0 a S 1 y Y W N p Y W w g S W R l b n R p d H k s O H 0 m c X V v d D s s J n F 1 b 3 Q 7 U 2 V j d G l v b j E v V G F i b G U x L 0 F 1 d G 9 S Z W 1 v d m V k Q 2 9 s d W 1 u c z E u e 0 9 0 a G V y I E V 0 a G 5 p Y 2 l 0 e S w 5 f S Z x d W 9 0 O y w m c X V v d D t T Z W N 0 a W 9 u M S 9 U Y W J s Z T E v Q X V 0 b 1 J l b W 9 2 Z W R D b 2 x 1 b W 5 z M S 5 7 R 3 J h Z G U s M T B 9 J n F 1 b 3 Q 7 L C Z x d W 9 0 O 1 N l Y 3 R p b 2 4 x L 1 R h Y m x l M S 9 B d X R v U m V t b 3 Z l Z E N v b H V t b n M x L n s x L i B J I G x p a 2 U g c 2 N o b 2 9 s I C h t Z X J n Z W Q p L i w x M X 0 m c X V v d D s s J n F 1 b 3 Q 7 U 2 V j d G l v b j E v V G F i b G U x L 0 F 1 d G 9 S Z W 1 v d m V k Q 2 9 s d W 1 u c z E u e z I u I E k g Z m V l b C B z d W N j Z X N z Z n V s I G F 0 I H N j a G 9 v b C A o b W V y Z 2 V k K S 4 s M T J 9 J n F 1 b 3 Q 7 L C Z x d W 9 0 O 1 N l Y 3 R p b 2 4 x L 1 R h Y m x l M S 9 B d X R v U m V t b 3 Z l Z E N v b H V t b n M x L n s z L i B J I G Z l Z W w g b X k g c 2 N o b 2 9 s I G h h c y B o a W d o I H N 0 Y W 5 k Y X J k c y B m b 3 I g Y W N o a W V 2 Z W 1 l b n Q g K G 1 l c m d l Z C k u L D E z f S Z x d W 9 0 O y w m c X V v d D t T Z W N 0 a W 9 u M S 9 U Y W J s Z T E v Q X V 0 b 1 J l b W 9 2 Z W R D b 2 x 1 b W 5 z M S 5 7 N C 4 g T X k g c 2 N o b 2 9 s I H N l d H M g Y 2 x l Y X I g c n V s Z X M g Z m 9 y I G J l a G F 2 a W 9 y I C h t Z X J n Z W Q p L i w x N H 0 m c X V v d D s s J n F 1 b 3 Q 7 U 2 V j d G l v b j E v V G F i b G U x L 0 F 1 d G 9 S Z W 1 v d m V k Q 2 9 s d W 1 u c z E u e z U u I F R l Y W N o Z X J z I H R y Z W F 0 I G 1 l I H d p d G g g c m V z c G V j d C A o b W V y Z 2 V k K S 4 s M T V 9 J n F 1 b 3 Q 7 L C Z x d W 9 0 O 1 N l Y 3 R p b 2 4 x L 1 R h Y m x l M S 9 B d X R v U m V t b 3 Z l Z E N v b H V t b n M x L n s 2 L i B U a G U g Y m V o Y X Z p b 3 J z I G l u I G 1 5 I G N s Y X N z I G F s b G 9 3 I H R o Z S B 0 Z W F j a G V y c y B 0 b y B 0 Z W F j a C A o b W V y Z 2 V k K S 4 s M T Z 9 J n F 1 b 3 Q 7 L C Z x d W 9 0 O 1 N l Y 3 R p b 2 4 x L 1 R h Y m x l M S 9 B d X R v U m V t b 3 Z l Z E N v b H V t b n M x L n s 3 L i B T d H V k Z W 5 0 c y B h c m U g Z n J l c X V l b n R s e S B y Z W N v Z 2 5 p e m V k I G Z v c i B n b 2 9 k I G J l a G F 2 a W 9 y I C h t Z X J n Z W Q p L i w x N 3 0 m c X V v d D s s J n F 1 b 3 Q 7 U 2 V j d G l v b j E v V G F i b G U x L 0 F 1 d G 9 S Z W 1 v d m V k Q 2 9 s d W 1 u c z E u e z g u I F N j a G 9 v b C B p c y B h I H B s Y W N l I G F 0 I H d o a W N o I E k g Z m V l b C B z Y W Z l I C h t Z X J n Z W Q p L i w x O H 0 m c X V v d D s s J n F 1 b 3 Q 7 U 2 V j d G l v b j E v V G F i b G U x L 0 F 1 d G 9 S Z W 1 v d m V k Q 2 9 s d W 1 u c z E u e z k u I E k g a 2 5 v d y B h b i B h Z H V s d C B h d C B z Y 2 h v b 2 w g d G h h d C B J I G N h b i B 0 Y W x r I H d p d G g g a W Y g S S B u Z W V k I G h l b H A g K G 1 l c m d l Z C k u L D E 5 f S Z x d W 9 0 O y w m c X V v d D t T Z W N 0 a W 9 u M S 9 U Y W J s Z T E v Q X V 0 b 1 J l b W 9 2 Z W R D b 2 x 1 b W 5 z M S 5 7 M T A u I E F k d W x 0 c y B h d C B t e S B z Y 2 h v b 2 w g Y X N r I G Z v c i B t e S B v c G l u a W 9 u c y B h Y m 9 1 d C B k Z W N p c 2 l v b n M g d G h h d C B h Z m Z l Y 3 Q g b W U g K G 1 l c m d l Z C k s M j B 9 J n F 1 b 3 Q 7 L C Z x d W 9 0 O 1 N l Y 3 R p b 2 4 x L 1 R h Y m x l M S 9 B d X R v U m V t b 3 Z l Z E N v b H V t b n M x L n s x M S 4 g Q W R 1 b H R z I G F 0 I G 1 5 I H N j a G 9 v b C B s a X N 0 Z W 4 g d G 8 g Y W 5 k I H J l c 3 B l Y 3 Q g b X k g a W 5 w d X Q g Y W J v d X Q g Z G V j a X N p b 2 5 z I H R o Y X Q g Y W Z m Z W N 0 I G 1 l I C h t Z X J n Z W Q p L i w y M X 0 m c X V v d D t d L C Z x d W 9 0 O 0 N v b H V t b k N v d W 5 0 J n F 1 b 3 Q 7 O j I y L C Z x d W 9 0 O 0 t l e U N v b H V t b k 5 h b W V z J n F 1 b 3 Q 7 O l t d L C Z x d W 9 0 O 0 N v b H V t b k l k Z W 5 0 a X R p Z X M m c X V v d D s 6 W y Z x d W 9 0 O 1 N l Y 3 R p b 2 4 x L 1 R h Y m x l M S 9 B d X R v U m V t b 3 Z l Z E N v b H V t b n M x L n t U a W 1 l c 3 R h b X A s M H 0 m c X V v d D s s J n F 1 b 3 Q 7 U 2 V j d G l v b j E v V G F i b G U x L 0 F 1 d G 9 S Z W 1 v d m V k Q 2 9 s d W 1 u c z E u e 1 N j a G 9 v b C w x f S Z x d W 9 0 O y w m c X V v d D t T Z W N 0 a W 9 u M S 9 U Y W J s Z T E v Q X V 0 b 1 J l b W 9 2 Z W R D b 2 x 1 b W 5 z M S 5 7 V 2 h h d C B p c y B 5 b 3 V y I H B y Z W Z l c n J l Z C B M Y W 5 n d W F n Z T 8 g X G 5 c b s K / Q 3 X D o W w g Z X M g d H U g a W R p b 2 1 h I H B y Z W Z l c m l k b z 8 s M n 0 m c X V v d D s s J n F 1 b 3 Q 7 U 2 V j d G l v b j E v V G F i b G U x L 0 F 1 d G 9 S Z W 1 v d m V k Q 2 9 s d W 1 u c z E u e 1 N j a G 9 v b F l l Y X I s M 3 0 m c X V v d D s s J n F 1 b 3 Q 7 U 2 V j d G l v b j E v V G F i b G U x L 0 F 1 d G 9 S Z W 1 v d m V k Q 2 9 s d W 1 u c z E u e 0 d l b m R l c i w 0 f S Z x d W 9 0 O y w m c X V v d D t T Z W N 0 a W 9 u M S 9 U Y W J s Z T E v Q X V 0 b 1 J l b W 9 2 Z W R D b 2 x 1 b W 5 z M S 5 7 U 2 V 4 d W F s I F B y Z W Z l c m V u Y 2 U s N X 0 m c X V v d D s s J n F 1 b 3 Q 7 U 2 V j d G l v b j E v V G F i b G U x L 0 F 1 d G 9 S Z W 1 v d m V k Q 2 9 s d W 1 u c z E u e 0 V 0 a G 5 p Y 2 l 0 e S w 2 f S Z x d W 9 0 O y w m c X V v d D t T Z W N 0 a W 9 u M S 9 U Y W J s Z T E v Q X V 0 b 1 J l b W 9 2 Z W R D b 2 x 1 b W 5 z M S 5 7 U m F j Z S w 3 f S Z x d W 9 0 O y w m c X V v d D t T Z W N 0 a W 9 u M S 9 U Y W J s Z T E v Q X V 0 b 1 J l b W 9 2 Z W R D b 2 x 1 b W 5 z M S 5 7 T X V s d G k t c m F j a W F s I E l k Z W 5 0 a X R 5 L D h 9 J n F 1 b 3 Q 7 L C Z x d W 9 0 O 1 N l Y 3 R p b 2 4 x L 1 R h Y m x l M S 9 B d X R v U m V t b 3 Z l Z E N v b H V t b n M x L n t P d G h l c i B F d G h u a W N p d H k s O X 0 m c X V v d D s s J n F 1 b 3 Q 7 U 2 V j d G l v b j E v V G F i b G U x L 0 F 1 d G 9 S Z W 1 v d m V k Q 2 9 s d W 1 u c z E u e 0 d y Y W R l L D E w f S Z x d W 9 0 O y w m c X V v d D t T Z W N 0 a W 9 u M S 9 U Y W J s Z T E v Q X V 0 b 1 J l b W 9 2 Z W R D b 2 x 1 b W 5 z M S 5 7 M S 4 g S S B s a W t l I H N j a G 9 v b C A o b W V y Z 2 V k K S 4 s M T F 9 J n F 1 b 3 Q 7 L C Z x d W 9 0 O 1 N l Y 3 R p b 2 4 x L 1 R h Y m x l M S 9 B d X R v U m V t b 3 Z l Z E N v b H V t b n M x L n s y L i B J I G Z l Z W w g c 3 V j Y 2 V z c 2 Z 1 b C B h d C B z Y 2 h v b 2 w g K G 1 l c m d l Z C k u L D E y f S Z x d W 9 0 O y w m c X V v d D t T Z W N 0 a W 9 u M S 9 U Y W J s Z T E v Q X V 0 b 1 J l b W 9 2 Z W R D b 2 x 1 b W 5 z M S 5 7 M y 4 g S S B m Z W V s I G 1 5 I H N j a G 9 v b C B o Y X M g a G l n a C B z d G F u Z G F y Z H M g Z m 9 y I G F j a G l l d m V t Z W 5 0 I C h t Z X J n Z W Q p L i w x M 3 0 m c X V v d D s s J n F 1 b 3 Q 7 U 2 V j d G l v b j E v V G F i b G U x L 0 F 1 d G 9 S Z W 1 v d m V k Q 2 9 s d W 1 u c z E u e z Q u I E 1 5 I H N j a G 9 v b C B z Z X R z I G N s Z W F y I H J 1 b G V z I G Z v c i B i Z W h h d m l v c i A o b W V y Z 2 V k K S 4 s M T R 9 J n F 1 b 3 Q 7 L C Z x d W 9 0 O 1 N l Y 3 R p b 2 4 x L 1 R h Y m x l M S 9 B d X R v U m V t b 3 Z l Z E N v b H V t b n M x L n s 1 L i B U Z W F j a G V y c y B 0 c m V h d C B t Z S B 3 a X R o I H J l c 3 B l Y 3 Q g K G 1 l c m d l Z C k u L D E 1 f S Z x d W 9 0 O y w m c X V v d D t T Z W N 0 a W 9 u M S 9 U Y W J s Z T E v Q X V 0 b 1 J l b W 9 2 Z W R D b 2 x 1 b W 5 z M S 5 7 N i 4 g V G h l I G J l a G F 2 a W 9 y c y B p b i B t e S B j b G F z c y B h b G x v d y B 0 a G U g d G V h Y 2 h l c n M g d G 8 g d G V h Y 2 g g K G 1 l c m d l Z C k u L D E 2 f S Z x d W 9 0 O y w m c X V v d D t T Z W N 0 a W 9 u M S 9 U Y W J s Z T E v Q X V 0 b 1 J l b W 9 2 Z W R D b 2 x 1 b W 5 z M S 5 7 N y 4 g U 3 R 1 Z G V u d H M g Y X J l I G Z y Z X F 1 Z W 5 0 b H k g c m V j b 2 d u a X p l Z C B m b 3 I g Z 2 9 v Z C B i Z W h h d m l v c i A o b W V y Z 2 V k K S 4 s M T d 9 J n F 1 b 3 Q 7 L C Z x d W 9 0 O 1 N l Y 3 R p b 2 4 x L 1 R h Y m x l M S 9 B d X R v U m V t b 3 Z l Z E N v b H V t b n M x L n s 4 L i B T Y 2 h v b 2 w g a X M g Y S B w b G F j Z S B h d C B 3 a G l j a C B J I G Z l Z W w g c 2 F m Z S A o b W V y Z 2 V k K S 4 s M T h 9 J n F 1 b 3 Q 7 L C Z x d W 9 0 O 1 N l Y 3 R p b 2 4 x L 1 R h Y m x l M S 9 B d X R v U m V t b 3 Z l Z E N v b H V t b n M x L n s 5 L i B J I G t u b 3 c g Y W 4 g Y W R 1 b H Q g Y X Q g c 2 N o b 2 9 s I H R o Y X Q g S S B j Y W 4 g d G F s a y B 3 a X R o I G l m I E k g b m V l Z C B o Z W x w I C h t Z X J n Z W Q p L i w x O X 0 m c X V v d D s s J n F 1 b 3 Q 7 U 2 V j d G l v b j E v V G F i b G U x L 0 F 1 d G 9 S Z W 1 v d m V k Q 2 9 s d W 1 u c z E u e z E w L i B B Z H V s d H M g Y X Q g b X k g c 2 N o b 2 9 s I G F z a y B m b 3 I g b X k g b 3 B p b m l v b n M g Y W J v d X Q g Z G V j a X N p b 2 5 z I H R o Y X Q g Y W Z m Z W N 0 I G 1 l I C h t Z X J n Z W Q p L D I w f S Z x d W 9 0 O y w m c X V v d D t T Z W N 0 a W 9 u M S 9 U Y W J s Z T E v Q X V 0 b 1 J l b W 9 2 Z W R D b 2 x 1 b W 5 z M S 5 7 M T E u I E F k d W x 0 c y B h d C B t e S B z Y 2 h v b 2 w g b G l z d G V u I H R v I G F u Z C B y Z X N w Z W N 0 I G 1 5 I G l u c H V 0 I G F i b 3 V 0 I G R l Y 2 l z a W 9 u c y B 0 a G F 0 I G F m Z m V j d C B t Z S A o b W V y Z 2 V k K S 4 s M j F 9 J n F 1 b 3 Q 7 X S w m c X V v d D t S Z W x h d G l v b n N o a X B J b m Z v J n F 1 b 3 Q 7 O l t d f S I g L z 4 8 R W 5 0 c n k g V H l w Z T 0 i Q W R k Z W R U b 0 R h d G F N b 2 R l b C I g V m F s d W U 9 I m w w I i A v P j w v U 3 R h Y m x l R W 5 0 c m l l c z 4 8 L 0 l 0 Z W 0 + P E l 0 Z W 0 + P E l 0 Z W 1 M b 2 N h d G l v b j 4 8 S X R l b V R 5 c G U + R m 9 y b X V s Y T w v S X R l b V R 5 c G U + P E l 0 Z W 1 Q Y X R o P l N l Y 3 R p b 2 4 x L 1 R h Y m x l M S 9 T b 3 V y Y 2 U 8 L 0 l 0 Z W 1 Q Y X R o P j w v S X R l b U x v Y 2 F 0 a W 9 u P j x T d G F i b G V F b n R y a W V z I C 8 + P C 9 J d G V t P j x J d G V t P j x J d G V t T G 9 j Y X R p b 2 4 + P E l 0 Z W 1 U e X B l P k Z v c m 1 1 b G E 8 L 0 l 0 Z W 1 U e X B l P j x J d G V t U G F 0 a D 5 T Z W N 0 a W 9 u M S 9 U Y W J s Z T E v Q 2 h h b m d l Z C U y M F R 5 c G U 8 L 0 l 0 Z W 1 Q Y X R o P j w v S X R l b U x v Y 2 F 0 a W 9 u P j x T d G F i b G V F b n R y a W V z I C 8 + P C 9 J d G V t P j x J d G V t P j x J d G V t T G 9 j Y X R p b 2 4 + P E l 0 Z W 1 U e X B l P k Z v c m 1 1 b G E 8 L 0 l 0 Z W 1 U e X B l P j x J d G V t U G F 0 a D 5 T Z W N 0 a W 9 u M S 9 U Y W J s Z T E v U m V w b G F j Z W Q l M j B W Y W x 1 Z T w v S X R l b V B h d G g + P C 9 J d G V t T G 9 j Y X R p b 2 4 + P F N 0 Y W J s Z U V u d H J p Z X M g L z 4 8 L 0 l 0 Z W 0 + P E l 0 Z W 0 + P E l 0 Z W 1 M b 2 N h d G l v b j 4 8 S X R l b V R 5 c G U + R m 9 y b X V s Y T w v S X R l b V R 5 c G U + P E l 0 Z W 1 Q Y X R o P l N l Y 3 R p b 2 4 x L 1 R h Y m x l M S 9 S Z X B s Y W N l Z C U y M F Z h b H V l M T w v S X R l b V B h d G g + P C 9 J d G V t T G 9 j Y X R p b 2 4 + P F N 0 Y W J s Z U V u d H J p Z X M g L z 4 8 L 0 l 0 Z W 0 + P E l 0 Z W 0 + P E l 0 Z W 1 M b 2 N h d G l v b j 4 8 S X R l b V R 5 c G U + R m 9 y b X V s Y T w v S X R l b V R 5 c G U + P E l 0 Z W 1 Q Y X R o P l N l Y 3 R p b 2 4 x L 1 R h Y m x l M S 9 S Z X B s Y W N l Z C U y M F Z h b H V l M j w v S X R l b V B h d G g + P C 9 J d G V t T G 9 j Y X R p b 2 4 + P F N 0 Y W J s Z U V u d H J p Z X M g L z 4 8 L 0 l 0 Z W 0 + P E l 0 Z W 0 + P E l 0 Z W 1 M b 2 N h d G l v b j 4 8 S X R l b V R 5 c G U + R m 9 y b X V s Y T w v S X R l b V R 5 c G U + P E l 0 Z W 1 Q Y X R o P l N l Y 3 R p b 2 4 x L 1 R h Y m x l M S 9 S Z X B s Y W N l Z C U y M F Z h b H V l M z w v S X R l b V B h d G g + P C 9 J d G V t T G 9 j Y X R p b 2 4 + P F N 0 Y W J s Z U V u d H J p Z X M g L z 4 8 L 0 l 0 Z W 0 + P E l 0 Z W 0 + P E l 0 Z W 1 M b 2 N h d G l v b j 4 8 S X R l b V R 5 c G U + R m 9 y b X V s Y T w v S X R l b V R 5 c G U + P E l 0 Z W 1 Q Y X R o P l N l Y 3 R p b 2 4 x L 1 R h Y m x l M S 9 D a G F u Z 2 V k J T I w V H l w Z T E 8 L 0 l 0 Z W 1 Q Y X R o P j w v S X R l b U x v Y 2 F 0 a W 9 u P j x T d G F i b G V F b n R y a W V z I C 8 + P C 9 J d G V t P j x J d G V t P j x J d G V t T G 9 j Y X R p b 2 4 + P E l 0 Z W 1 U e X B l P k Z v c m 1 1 b G E 8 L 0 l 0 Z W 1 U e X B l P j x J d G V t U G F 0 a D 5 T Z W N 0 a W 9 u M S 9 U Y W J s Z T E v U m V w b G F j Z W Q l M j B W Y W x 1 Z T Q 8 L 0 l 0 Z W 1 Q Y X R o P j w v S X R l b U x v Y 2 F 0 a W 9 u P j x T d G F i b G V F b n R y a W V z I C 8 + P C 9 J d G V t P j x J d G V t P j x J d G V t T G 9 j Y X R p b 2 4 + P E l 0 Z W 1 U e X B l P k Z v c m 1 1 b G E 8 L 0 l 0 Z W 1 U e X B l P j x J d G V t U G F 0 a D 5 T Z W N 0 a W 9 u M S 9 U Y W J s Z T E v U m V w b G F j Z W Q l M j B W Y W x 1 Z T U 8 L 0 l 0 Z W 1 Q Y X R o P j w v S X R l b U x v Y 2 F 0 a W 9 u P j x T d G F i b G V F b n R y a W V z I C 8 + P C 9 J d G V t P j x J d G V t P j x J d G V t T G 9 j Y X R p b 2 4 + P E l 0 Z W 1 U e X B l P k Z v c m 1 1 b G E 8 L 0 l 0 Z W 1 U e X B l P j x J d G V t U G F 0 a D 5 T Z W N 0 a W 9 u M S 9 U Y W J s Z T E v U m V w b G F j Z W Q l M j B W Y W x 1 Z T Y 8 L 0 l 0 Z W 1 Q Y X R o P j w v S X R l b U x v Y 2 F 0 a W 9 u P j x T d G F i b G V F b n R y a W V z I C 8 + P C 9 J d G V t P j x J d G V t P j x J d G V t T G 9 j Y X R p b 2 4 + P E l 0 Z W 1 U e X B l P k Z v c m 1 1 b G E 8 L 0 l 0 Z W 1 U e X B l P j x J d G V t U G F 0 a D 5 T Z W N 0 a W 9 u M S 9 U Y W J s Z T E v U m V w b G F j Z W Q l M j B W Y W x 1 Z T c 8 L 0 l 0 Z W 1 Q Y X R o P j w v S X R l b U x v Y 2 F 0 a W 9 u P j x T d G F i b G V F b n R y a W V z I C 8 + P C 9 J d G V t P j x J d G V t P j x J d G V t T G 9 j Y X R p b 2 4 + P E l 0 Z W 1 U e X B l P k Z v c m 1 1 b G E 8 L 0 l 0 Z W 1 U e X B l P j x J d G V t U G F 0 a D 5 T Z W N 0 a W 9 u M S 9 U Y W J s Z T E v Q 2 h h b m d l Z C U y M F R 5 c G U y P C 9 J d G V t U G F 0 a D 4 8 L 0 l 0 Z W 1 M b 2 N h d G l v b j 4 8 U 3 R h Y m x l R W 5 0 c m l l c y A v P j w v S X R l b T 4 8 S X R l b T 4 8 S X R l b U x v Y 2 F 0 a W 9 u P j x J d G V t V H l w Z T 5 G b 3 J t d W x h P C 9 J d G V t V H l w Z T 4 8 S X R l b V B h d G g + U 2 V j d G l v b j E v V G F i b G U x L 1 J l c G x h Y 2 V k J T I w V m F s d W U 4 P C 9 J d G V t U G F 0 a D 4 8 L 0 l 0 Z W 1 M b 2 N h d G l v b j 4 8 U 3 R h Y m x l R W 5 0 c m l l c y A v P j w v S X R l b T 4 8 S X R l b T 4 8 S X R l b U x v Y 2 F 0 a W 9 u P j x J d G V t V H l w Z T 5 G b 3 J t d W x h P C 9 J d G V t V H l w Z T 4 8 S X R l b V B h d G g + U 2 V j d G l v b j E v V G F i b G U x L 1 J l c G x h Y 2 V k J T I w V m F s d W U 5 P C 9 J d G V t U G F 0 a D 4 8 L 0 l 0 Z W 1 M b 2 N h d G l v b j 4 8 U 3 R h Y m x l R W 5 0 c m l l c y A v P j w v S X R l b T 4 8 S X R l b T 4 8 S X R l b U x v Y 2 F 0 a W 9 u P j x J d G V t V H l w Z T 5 G b 3 J t d W x h P C 9 J d G V t V H l w Z T 4 8 S X R l b V B h d G g + U 2 V j d G l v b j E v V G F i b G U x L 1 J l c G x h Y 2 V k J T I w V m F s d W U x M D w v S X R l b V B h d G g + P C 9 J d G V t T G 9 j Y X R p b 2 4 + P F N 0 Y W J s Z U V u d H J p Z X M g L z 4 8 L 0 l 0 Z W 0 + P E l 0 Z W 0 + P E l 0 Z W 1 M b 2 N h d G l v b j 4 8 S X R l b V R 5 c G U + R m 9 y b X V s Y T w v S X R l b V R 5 c G U + P E l 0 Z W 1 Q Y X R o P l N l Y 3 R p b 2 4 x L 1 R h Y m x l M S 9 S Z X B s Y W N l Z C U y M F Z h b H V l M T E 8 L 0 l 0 Z W 1 Q Y X R o P j w v S X R l b U x v Y 2 F 0 a W 9 u P j x T d G F i b G V F b n R y a W V z I C 8 + P C 9 J d G V t P j x J d G V t P j x J d G V t T G 9 j Y X R p b 2 4 + P E l 0 Z W 1 U e X B l P k Z v c m 1 1 b G E 8 L 0 l 0 Z W 1 U e X B l P j x J d G V t U G F 0 a D 5 T Z W N 0 a W 9 u M S 9 U Y W J s Z T E v U m V w b G F j Z W Q l M j B W Y W x 1 Z T E y P C 9 J d G V t U G F 0 a D 4 8 L 0 l 0 Z W 1 M b 2 N h d G l v b j 4 8 U 3 R h Y m x l R W 5 0 c m l l c y A v P j w v S X R l b T 4 8 S X R l b T 4 8 S X R l b U x v Y 2 F 0 a W 9 u P j x J d G V t V H l w Z T 5 G b 3 J t d W x h P C 9 J d G V t V H l w Z T 4 8 S X R l b V B h d G g + U 2 V j d G l v b j E v V G F i b G U x L 1 J l c G x h Y 2 V k J T I w V m F s d W U x M z w v S X R l b V B h d G g + P C 9 J d G V t T G 9 j Y X R p b 2 4 + P F N 0 Y W J s Z U V u d H J p Z X M g L z 4 8 L 0 l 0 Z W 0 + P E l 0 Z W 0 + P E l 0 Z W 1 M b 2 N h d G l v b j 4 8 S X R l b V R 5 c G U + R m 9 y b X V s Y T w v S X R l b V R 5 c G U + P E l 0 Z W 1 Q Y X R o P l N l Y 3 R p b 2 4 x L 1 R h Y m x l M S 9 S Z X B s Y W N l Z C U y M F Z h b H V l M T Q 8 L 0 l 0 Z W 1 Q Y X R o P j w v S X R l b U x v Y 2 F 0 a W 9 u P j x T d G F i b G V F b n R y a W V z I C 8 + P C 9 J d G V t P j x J d G V t P j x J d G V t T G 9 j Y X R p b 2 4 + P E l 0 Z W 1 U e X B l P k Z v c m 1 1 b G E 8 L 0 l 0 Z W 1 U e X B l P j x J d G V t U G F 0 a D 5 T Z W N 0 a W 9 u M S 9 U Y W J s Z T E v U m V w b G F j Z W Q l M j B W Y W x 1 Z T E 1 P C 9 J d G V t U G F 0 a D 4 8 L 0 l 0 Z W 1 M b 2 N h d G l v b j 4 8 U 3 R h Y m x l R W 5 0 c m l l c y A v P j w v S X R l b T 4 8 S X R l b T 4 8 S X R l b U x v Y 2 F 0 a W 9 u P j x J d G V t V H l w Z T 5 G b 3 J t d W x h P C 9 J d G V t V H l w Z T 4 8 S X R l b V B h d G g + U 2 V j d G l v b j E v V G F i b G U x L 1 J l c G x h Y 2 V k J T I w V m F s d W U x N j w v S X R l b V B h d G g + P C 9 J d G V t T G 9 j Y X R p b 2 4 + P F N 0 Y W J s Z U V u d H J p Z X M g L z 4 8 L 0 l 0 Z W 0 + P E l 0 Z W 0 + P E l 0 Z W 1 M b 2 N h d G l v b j 4 8 S X R l b V R 5 c G U + R m 9 y b X V s Y T w v S X R l b V R 5 c G U + P E l 0 Z W 1 Q Y X R o P l N l Y 3 R p b 2 4 x L 1 R h Y m x l M S 9 S Z X B s Y W N l Z C U y M F Z h b H V l M T c 8 L 0 l 0 Z W 1 Q Y X R o P j w v S X R l b U x v Y 2 F 0 a W 9 u P j x T d G F i b G V F b n R y a W V z I C 8 + P C 9 J d G V t P j x J d G V t P j x J d G V t T G 9 j Y X R p b 2 4 + P E l 0 Z W 1 U e X B l P k Z v c m 1 1 b G E 8 L 0 l 0 Z W 1 U e X B l P j x J d G V t U G F 0 a D 5 T Z W N 0 a W 9 u M S 9 U Y W J s Z T E v U m V w b G F j Z W Q l M j B W Y W x 1 Z T E 4 P C 9 J d G V t U G F 0 a D 4 8 L 0 l 0 Z W 1 M b 2 N h d G l v b j 4 8 U 3 R h Y m x l R W 5 0 c m l l c y A v P j w v S X R l b T 4 8 S X R l b T 4 8 S X R l b U x v Y 2 F 0 a W 9 u P j x J d G V t V H l w Z T 5 G b 3 J t d W x h P C 9 J d G V t V H l w Z T 4 8 S X R l b V B h d G g + U 2 V j d G l v b j E v V G F i b G U x L 1 J l c G x h Y 2 V k J T I w V m F s d W U x O T w v S X R l b V B h d G g + P C 9 J d G V t T G 9 j Y X R p b 2 4 + P F N 0 Y W J s Z U V u d H J p Z X M g L z 4 8 L 0 l 0 Z W 0 + P E l 0 Z W 0 + P E l 0 Z W 1 M b 2 N h d G l v b j 4 8 S X R l b V R 5 c G U + R m 9 y b X V s Y T w v S X R l b V R 5 c G U + P E l 0 Z W 1 Q Y X R o P l N l Y 3 R p b 2 4 x L 1 R h Y m x l M S 9 S Z X B s Y W N l Z C U y M F Z h b H V l M j A 8 L 0 l 0 Z W 1 Q Y X R o P j w v S X R l b U x v Y 2 F 0 a W 9 u P j x T d G F i b G V F b n R y a W V z I C 8 + P C 9 J d G V t P j x J d G V t P j x J d G V t T G 9 j Y X R p b 2 4 + P E l 0 Z W 1 U e X B l P k Z v c m 1 1 b G E 8 L 0 l 0 Z W 1 U e X B l P j x J d G V t U G F 0 a D 5 T Z W N 0 a W 9 u M S 9 U Y W J s Z T E v U m V w b G F j Z W Q l M j B W Y W x 1 Z T I x P C 9 J d G V t U G F 0 a D 4 8 L 0 l 0 Z W 1 M b 2 N h d G l v b j 4 8 U 3 R h Y m x l R W 5 0 c m l l c y A v P j w v S X R l b T 4 8 S X R l b T 4 8 S X R l b U x v Y 2 F 0 a W 9 u P j x J d G V t V H l w Z T 5 G b 3 J t d W x h P C 9 J d G V t V H l w Z T 4 8 S X R l b V B h d G g + U 2 V j d G l v b j E v V G F i b G U x L 1 J l c G x h Y 2 V k J T I w V m F s d W U y M j w v S X R l b V B h d G g + P C 9 J d G V t T G 9 j Y X R p b 2 4 + P F N 0 Y W J s Z U V u d H J p Z X M g L z 4 8 L 0 l 0 Z W 0 + P E l 0 Z W 0 + P E l 0 Z W 1 M b 2 N h d G l v b j 4 8 S X R l b V R 5 c G U + R m 9 y b X V s Y T w v S X R l b V R 5 c G U + P E l 0 Z W 1 Q Y X R o P l N l Y 3 R p b 2 4 x L 1 R h Y m x l M S 9 S Z X B s Y W N l Z C U y M F Z h b H V l M j M 8 L 0 l 0 Z W 1 Q Y X R o P j w v S X R l b U x v Y 2 F 0 a W 9 u P j x T d G F i b G V F b n R y a W V z I C 8 + P C 9 J d G V t P j x J d G V t P j x J d G V t T G 9 j Y X R p b 2 4 + P E l 0 Z W 1 U e X B l P k Z v c m 1 1 b G E 8 L 0 l 0 Z W 1 U e X B l P j x J d G V t U G F 0 a D 5 T Z W N 0 a W 9 u M S 9 U Y W J s Z T E v U m V w b G F j Z W Q l M j B W Y W x 1 Z T I 0 P C 9 J d G V t U G F 0 a D 4 8 L 0 l 0 Z W 1 M b 2 N h d G l v b j 4 8 U 3 R h Y m x l R W 5 0 c m l l c y A v P j w v S X R l b T 4 8 S X R l b T 4 8 S X R l b U x v Y 2 F 0 a W 9 u P j x J d G V t V H l w Z T 5 G b 3 J t d W x h P C 9 J d G V t V H l w Z T 4 8 S X R l b V B h d G g + U 2 V j d G l v b j E v V G F i b G U x L 1 J l c G x h Y 2 V k J T I w V m F s d W U y N T w v S X R l b V B h d G g + P C 9 J d G V t T G 9 j Y X R p b 2 4 + P F N 0 Y W J s Z U V u d H J p Z X M g L z 4 8 L 0 l 0 Z W 0 + P E l 0 Z W 0 + P E l 0 Z W 1 M b 2 N h d G l v b j 4 8 S X R l b V R 5 c G U + R m 9 y b X V s Y T w v S X R l b V R 5 c G U + P E l 0 Z W 1 Q Y X R o P l N l Y 3 R p b 2 4 x L 1 R h Y m x l M S 9 S Z X B s Y W N l Z C U y M F Z h b H V l M j Y 8 L 0 l 0 Z W 1 Q Y X R o P j w v S X R l b U x v Y 2 F 0 a W 9 u P j x T d G F i b G V F b n R y a W V z I C 8 + P C 9 J d G V t P j x J d G V t P j x J d G V t T G 9 j Y X R p b 2 4 + P E l 0 Z W 1 U e X B l P k Z v c m 1 1 b G E 8 L 0 l 0 Z W 1 U e X B l P j x J d G V t U G F 0 a D 5 T Z W N 0 a W 9 u M S 9 U Y W J s Z T E v U m V w b G F j Z W Q l M j B W Y W x 1 Z T I 3 P C 9 J d G V t U G F 0 a D 4 8 L 0 l 0 Z W 1 M b 2 N h d G l v b j 4 8 U 3 R h Y m x l R W 5 0 c m l l c y A v P j w v S X R l b T 4 8 S X R l b T 4 8 S X R l b U x v Y 2 F 0 a W 9 u P j x J d G V t V H l w Z T 5 G b 3 J t d W x h P C 9 J d G V t V H l w Z T 4 8 S X R l b V B h d G g + U 2 V j d G l v b j E v V G F i b G U x L 1 J l c G x h Y 2 V k J T I w V m F s d W U y O D w v S X R l b V B h d G g + P C 9 J d G V t T G 9 j Y X R p b 2 4 + P F N 0 Y W J s Z U V u d H J p Z X M g L z 4 8 L 0 l 0 Z W 0 + P E l 0 Z W 0 + P E l 0 Z W 1 M b 2 N h d G l v b j 4 8 S X R l b V R 5 c G U + R m 9 y b X V s Y T w v S X R l b V R 5 c G U + P E l 0 Z W 1 Q Y X R o P l N l Y 3 R p b 2 4 x L 1 R h Y m x l M S 9 S Z X B s Y W N l Z C U y M F Z h b H V l M j k 8 L 0 l 0 Z W 1 Q Y X R o P j w v S X R l b U x v Y 2 F 0 a W 9 u P j x T d G F i b G V F b n R y a W V z I C 8 + P C 9 J d G V t P j x J d G V t P j x J d G V t T G 9 j Y X R p b 2 4 + P E l 0 Z W 1 U e X B l P k Z v c m 1 1 b G E 8 L 0 l 0 Z W 1 U e X B l P j x J d G V t U G F 0 a D 5 T Z W N 0 a W 9 u M S 9 U Y W J s Z T E v U m V w b G F j Z W Q l M j B W Y W x 1 Z T M w P C 9 J d G V t U G F 0 a D 4 8 L 0 l 0 Z W 1 M b 2 N h d G l v b j 4 8 U 3 R h Y m x l R W 5 0 c m l l c y A v P j w v S X R l b T 4 8 S X R l b T 4 8 S X R l b U x v Y 2 F 0 a W 9 u P j x J d G V t V H l w Z T 5 G b 3 J t d W x h P C 9 J d G V t V H l w Z T 4 8 S X R l b V B h d G g + U 2 V j d G l v b j E v V G F i b G U x L 1 J l c G x h Y 2 V k J T I w V m F s d W U z M T w v S X R l b V B h d G g + P C 9 J d G V t T G 9 j Y X R p b 2 4 + P F N 0 Y W J s Z U V u d H J p Z X M g L z 4 8 L 0 l 0 Z W 0 + P E l 0 Z W 0 + P E l 0 Z W 1 M b 2 N h d G l v b j 4 8 S X R l b V R 5 c G U + R m 9 y b X V s Y T w v S X R l b V R 5 c G U + P E l 0 Z W 1 Q Y X R o P l N l Y 3 R p b 2 4 x L 1 R h Y m x l M S 9 D a G F u Z 2 V k J T I w V H l w Z T M 8 L 0 l 0 Z W 1 Q Y X R o P j w v S X R l b U x v Y 2 F 0 a W 9 u P j x T d G F i b G V F b n R y a W V z I C 8 + P C 9 J d G V t P j x J d G V t P j x J d G V t T G 9 j Y X R p b 2 4 + P E l 0 Z W 1 U e X B l P k Z v c m 1 1 b G E 8 L 0 l 0 Z W 1 U e X B l P j x J d G V t U G F 0 a D 5 T Z W N 0 a W 9 u M S 9 U Y W J s Z T E v U m V w b G F j Z W Q l M j B W Y W x 1 Z T M y P C 9 J d G V t U G F 0 a D 4 8 L 0 l 0 Z W 1 M b 2 N h d G l v b j 4 8 U 3 R h Y m x l R W 5 0 c m l l c y A v P j w v S X R l b T 4 8 S X R l b T 4 8 S X R l b U x v Y 2 F 0 a W 9 u P j x J d G V t V H l w Z T 5 G b 3 J t d W x h P C 9 J d G V t V H l w Z T 4 8 S X R l b V B h d G g + U 2 V j d G l v b j E v V G F i b G U x L 0 N o Y W 5 n Z W Q l M j B U e X B l N D w v S X R l b V B h d G g + P C 9 J d G V t T G 9 j Y X R p b 2 4 + P F N 0 Y W J s Z U V u d H J p Z X M g L z 4 8 L 0 l 0 Z W 0 + P E l 0 Z W 0 + P E l 0 Z W 1 M b 2 N h d G l v b j 4 8 S X R l b V R 5 c G U + R m 9 y b X V s Y T w v S X R l b V R 5 c G U + P E l 0 Z W 1 Q Y X R o P l N l Y 3 R p b 2 4 x L 1 R h Y m x l M S 9 J b n N l c n R l Z C U y M E 1 v b n R o P C 9 J d G V t U G F 0 a D 4 8 L 0 l 0 Z W 1 M b 2 N h d G l v b j 4 8 U 3 R h Y m x l R W 5 0 c m l l c y A v P j w v S X R l b T 4 8 S X R l b T 4 8 S X R l b U x v Y 2 F 0 a W 9 u P j x J d G V t V H l w Z T 5 G b 3 J t d W x h P C 9 J d G V t V H l w Z T 4 8 S X R l b V B h d G g + U 2 V j d G l v b j E v V G F i b G U x L 0 l u c 2 V y d G V k J T I w W W V h c j w v S X R l b V B h d G g + P C 9 J d G V t T G 9 j Y X R p b 2 4 + P F N 0 Y W J s Z U V u d H J p Z X M g L z 4 8 L 0 l 0 Z W 0 + P E l 0 Z W 0 + P E l 0 Z W 1 M b 2 N h d G l v b j 4 8 S X R l b V R 5 c G U + R m 9 y b X V s Y T w v S X R l b V R 5 c G U + P E l 0 Z W 1 Q Y X R o P l N l Y 3 R p b 2 4 x L 1 R h Y m x l M S 9 B Z G R l Z C U y M E N 1 c 3 R v b T w v S X R l b V B h d G g + P C 9 J d G V t T G 9 j Y X R p b 2 4 + P F N 0 Y W J s Z U V u d H J p Z X M g L z 4 8 L 0 l 0 Z W 0 + P E l 0 Z W 0 + P E l 0 Z W 1 M b 2 N h d G l v b j 4 8 S X R l b V R 5 c G U + R m 9 y b X V s Y T w v S X R l b V R 5 c G U + P E l 0 Z W 1 Q Y X R o P l N l Y 3 R p b 2 4 x L 1 R h Y m x l M S 9 B Z G R l Z C U y M E N v b m R p d G l v b m F s J T I w Q 2 9 s d W 1 u P C 9 J d G V t U G F 0 a D 4 8 L 0 l 0 Z W 1 M b 2 N h d G l v b j 4 8 U 3 R h Y m x l R W 5 0 c m l l c y A v P j w v S X R l b T 4 8 S X R l b T 4 8 S X R l b U x v Y 2 F 0 a W 9 u P j x J d G V t V H l w Z T 5 G b 3 J t d W x h P C 9 J d G V t V H l w Z T 4 8 S X R l b V B h d G g + U 2 V j d G l v b j E v V G F i b G U x L 0 F k Z G V k J T I w Q 2 9 u Z G l 0 a W 9 u Y W w l M j B D b 2 x 1 b W 4 x P C 9 J d G V t U G F 0 a D 4 8 L 0 l 0 Z W 1 M b 2 N h d G l v b j 4 8 U 3 R h Y m x l R W 5 0 c m l l c y A v P j w v S X R l b T 4 8 S X R l b T 4 8 S X R l b U x v Y 2 F 0 a W 9 u P j x J d G V t V H l w Z T 5 G b 3 J t d W x h P C 9 J d G V t V H l w Z T 4 8 S X R l b V B h d G g + U 2 V j d G l v b j E v V G F i b G U x L 0 F k Z G V k J T I w Q 2 9 u Z G l 0 a W 9 u Y W w l M j B D b 2 x 1 b W 4 y P C 9 J d G V t U G F 0 a D 4 8 L 0 l 0 Z W 1 M b 2 N h d G l v b j 4 8 U 3 R h Y m x l R W 5 0 c m l l c y A v P j w v S X R l b T 4 8 S X R l b T 4 8 S X R l b U x v Y 2 F 0 a W 9 u P j x J d G V t V H l w Z T 5 G b 3 J t d W x h P C 9 J d G V t V H l w Z T 4 8 S X R l b V B h d G g + U 2 V j d G l v b j E v V G F i b G U x L 0 F k Z G V k J T I w Q 2 9 u Z G l 0 a W 9 u Y W w l M j B D b 2 x 1 b W 4 z P C 9 J d G V t U G F 0 a D 4 8 L 0 l 0 Z W 1 M b 2 N h d G l v b j 4 8 U 3 R h Y m x l R W 5 0 c m l l c y A v P j w v S X R l b T 4 8 S X R l b T 4 8 S X R l b U x v Y 2 F 0 a W 9 u P j x J d G V t V H l w Z T 5 G b 3 J t d W x h P C 9 J d G V t V H l w Z T 4 8 S X R l b V B h d G g + U 2 V j d G l v b j E v V G F i b G U x L 0 F k Z G V k J T I w Q 2 9 u Z G l 0 a W 9 u Y W w l M j B D b 2 x 1 b W 4 0 P C 9 J d G V t U G F 0 a D 4 8 L 0 l 0 Z W 1 M b 2 N h d G l v b j 4 8 U 3 R h Y m x l R W 5 0 c m l l c y A v P j w v S X R l b T 4 8 S X R l b T 4 8 S X R l b U x v Y 2 F 0 a W 9 u P j x J d G V t V H l w Z T 5 G b 3 J t d W x h P C 9 J d G V t V H l w Z T 4 8 S X R l b V B h d G g + U 2 V j d G l v b j E v V G F i b G U x L 0 F k Z G V k J T I w Q 2 9 u Z G l 0 a W 9 u Y W w l M j B D b 2 x 1 b W 4 1 P C 9 J d G V t U G F 0 a D 4 8 L 0 l 0 Z W 1 M b 2 N h d G l v b j 4 8 U 3 R h Y m x l R W 5 0 c m l l c y A v P j w v S X R l b T 4 8 S X R l b T 4 8 S X R l b U x v Y 2 F 0 a W 9 u P j x J d G V t V H l w Z T 5 G b 3 J t d W x h P C 9 J d G V t V H l w Z T 4 8 S X R l b V B h d G g + U 2 V j d G l v b j E v V G F i b G U x L 0 F k Z G V k J T I w Q 2 9 u Z G l 0 a W 9 u Y W w l M j B D b 2 x 1 b W 4 2 P C 9 J d G V t U G F 0 a D 4 8 L 0 l 0 Z W 1 M b 2 N h d G l v b j 4 8 U 3 R h Y m x l R W 5 0 c m l l c y A v P j w v S X R l b T 4 8 S X R l b T 4 8 S X R l b U x v Y 2 F 0 a W 9 u P j x J d G V t V H l w Z T 5 G b 3 J t d W x h P C 9 J d G V t V H l w Z T 4 8 S X R l b V B h d G g + U 2 V j d G l v b j E v V G F i b G U x L 0 F k Z G V k J T I w Q 2 9 u Z G l 0 a W 9 u Y W w l M j B D b 2 x 1 b W 4 3 P C 9 J d G V t U G F 0 a D 4 8 L 0 l 0 Z W 1 M b 2 N h d G l v b j 4 8 U 3 R h Y m x l R W 5 0 c m l l c y A v P j w v S X R l b T 4 8 S X R l b T 4 8 S X R l b U x v Y 2 F 0 a W 9 u P j x J d G V t V H l w Z T 5 G b 3 J t d W x h P C 9 J d G V t V H l w Z T 4 8 S X R l b V B h d G g + U 2 V j d G l v b j E v V G F i b G U x L 0 F k Z G V k J T I w Q 2 9 u Z G l 0 a W 9 u Y W w l M j B D b 2 x 1 b W 4 4 P C 9 J d G V t U G F 0 a D 4 8 L 0 l 0 Z W 1 M b 2 N h d G l v b j 4 8 U 3 R h Y m x l R W 5 0 c m l l c y A v P j w v S X R l b T 4 8 S X R l b T 4 8 S X R l b U x v Y 2 F 0 a W 9 u P j x J d G V t V H l w Z T 5 G b 3 J t d W x h P C 9 J d G V t V H l w Z T 4 8 S X R l b V B h d G g + U 2 V j d G l v b j E v V G F i b G U x L 0 F k Z G V k J T I w Q 2 9 u Z G l 0 a W 9 u Y W w l M j B D b 2 x 1 b W 4 5 P C 9 J d G V t U G F 0 a D 4 8 L 0 l 0 Z W 1 M b 2 N h d G l v b j 4 8 U 3 R h Y m x l R W 5 0 c m l l c y A v P j w v S X R l b T 4 8 S X R l b T 4 8 S X R l b U x v Y 2 F 0 a W 9 u P j x J d G V t V H l w Z T 5 G b 3 J t d W x h P C 9 J d G V t V H l w Z T 4 8 S X R l b V B h d G g + U 2 V j d G l v b j E v V G F i b G U x L 0 F k Z G V k J T I w Q 2 9 u Z G l 0 a W 9 u Y W w l M j B D b 2 x 1 b W 4 x M D w v S X R l b V B h d G g + P C 9 J d G V t T G 9 j Y X R p b 2 4 + P F N 0 Y W J s Z U V u d H J p Z X M g L z 4 8 L 0 l 0 Z W 0 + P E l 0 Z W 0 + P E l 0 Z W 1 M b 2 N h d G l v b j 4 8 S X R l b V R 5 c G U + R m 9 y b X V s Y T w v S X R l b V R 5 c G U + P E l 0 Z W 1 Q Y X R o P l N l Y 3 R p b 2 4 x L 1 R h Y m x l M S 9 B Z G R l Z C U y M E N v b m R p d G l v b m F s J T I w Q 2 9 s d W 1 u M T E 8 L 0 l 0 Z W 1 Q Y X R o P j w v S X R l b U x v Y 2 F 0 a W 9 u P j x T d G F i b G V F b n R y a W V z I C 8 + P C 9 J d G V t P j x J d G V t P j x J d G V t T G 9 j Y X R p b 2 4 + P E l 0 Z W 1 U e X B l P k Z v c m 1 1 b G E 8 L 0 l 0 Z W 1 U e X B l P j x J d G V t U G F 0 a D 5 T Z W N 0 a W 9 u M S 9 U Y W J s Z T E v Q W R k Z W Q l M j B D b 2 5 k a X R p b 2 5 h b C U y M E N v b H V t b j E y P C 9 J d G V t U G F 0 a D 4 8 L 0 l 0 Z W 1 M b 2 N h d G l v b j 4 8 U 3 R h Y m x l R W 5 0 c m l l c y A v P j w v S X R l b T 4 8 S X R l b T 4 8 S X R l b U x v Y 2 F 0 a W 9 u P j x J d G V t V H l w Z T 5 G b 3 J t d W x h P C 9 J d G V t V H l w Z T 4 8 S X R l b V B h d G g + U 2 V j d G l v b j E v V G F i b G U x L 0 F k Z G V k J T I w Q 2 9 u Z G l 0 a W 9 u Y W w l M j B D b 2 x 1 b W 4 x M z w v S X R l b V B h d G g + P C 9 J d G V t T G 9 j Y X R p b 2 4 + P F N 0 Y W J s Z U V u d H J p Z X M g L z 4 8 L 0 l 0 Z W 0 + P E l 0 Z W 0 + P E l 0 Z W 1 M b 2 N h d G l v b j 4 8 S X R l b V R 5 c G U + R m 9 y b X V s Y T w v S X R l b V R 5 c G U + P E l 0 Z W 1 Q Y X R o P l N l Y 3 R p b 2 4 x L 1 R h Y m x l M S 9 B Z G R l Z C U y M E N v b m R p d G l v b m F s J T I w Q 2 9 s d W 1 u M T Q 8 L 0 l 0 Z W 1 Q Y X R o P j w v S X R l b U x v Y 2 F 0 a W 9 u P j x T d G F i b G V F b n R y a W V z I C 8 + P C 9 J d G V t P j x J d G V t P j x J d G V t T G 9 j Y X R p b 2 4 + P E l 0 Z W 1 U e X B l P k Z v c m 1 1 b G E 8 L 0 l 0 Z W 1 U e X B l P j x J d G V t U G F 0 a D 5 T Z W N 0 a W 9 u M S 9 U Y W J s Z T E v Q W R k Z W Q l M j B D b 2 5 k a X R p b 2 5 h b C U y M E N v b H V t b j E 1 P C 9 J d G V t U G F 0 a D 4 8 L 0 l 0 Z W 1 M b 2 N h d G l v b j 4 8 U 3 R h Y m x l R W 5 0 c m l l c y A v P j w v S X R l b T 4 8 S X R l b T 4 8 S X R l b U x v Y 2 F 0 a W 9 u P j x J d G V t V H l w Z T 5 G b 3 J t d W x h P C 9 J d G V t V H l w Z T 4 8 S X R l b V B h d G g + U 2 V j d G l v b j E v V G F i b G U x L 0 F k Z G V k J T I w Q 2 9 u Z G l 0 a W 9 u Y W w l M j B D b 2 x 1 b W 4 x N j w v S X R l b V B h d G g + P C 9 J d G V t T G 9 j Y X R p b 2 4 + P F N 0 Y W J s Z U V u d H J p Z X M g L z 4 8 L 0 l 0 Z W 0 + P E l 0 Z W 0 + P E l 0 Z W 1 M b 2 N h d G l v b j 4 8 S X R l b V R 5 c G U + R m 9 y b X V s Y T w v S X R l b V R 5 c G U + P E l 0 Z W 1 Q Y X R o P l N l Y 3 R p b 2 4 x L 1 R h Y m x l M S 9 B Z G R l Z C U y M E N v b m R p d G l v b m F s J T I w Q 2 9 s d W 1 u M T c 8 L 0 l 0 Z W 1 Q Y X R o P j w v S X R l b U x v Y 2 F 0 a W 9 u P j x T d G F i b G V F b n R y a W V z I C 8 + P C 9 J d G V t P j x J d G V t P j x J d G V t T G 9 j Y X R p b 2 4 + P E l 0 Z W 1 U e X B l P k Z v c m 1 1 b G E 8 L 0 l 0 Z W 1 U e X B l P j x J d G V t U G F 0 a D 5 T Z W N 0 a W 9 u M S 9 U Y W J s Z T E v Q 2 h h b m d l Z C U y M F R 5 c G U 1 P C 9 J d G V t U G F 0 a D 4 8 L 0 l 0 Z W 1 M b 2 N h d G l v b j 4 8 U 3 R h Y m x l R W 5 0 c m l l c y A v P j w v S X R l b T 4 8 S X R l b T 4 8 S X R l b U x v Y 2 F 0 a W 9 u P j x J d G V t V H l w Z T 5 G b 3 J t d W x h P C 9 J d G V t V H l w Z T 4 8 S X R l b V B h d G g + U 2 V j d G l v b j E v V G F i b G U x L 1 J l b W 9 2 Z W Q l M j B D b 2 x 1 b W 5 z P C 9 J d G V t U G F 0 a D 4 8 L 0 l 0 Z W 1 M b 2 N h d G l v b j 4 8 U 3 R h Y m x l R W 5 0 c m l l c y A v P j w v S X R l b T 4 8 S X R l b T 4 8 S X R l b U x v Y 2 F 0 a W 9 u P j x J d G V t V H l w Z T 5 G b 3 J t d W x h P C 9 J d G V t V H l w Z T 4 8 S X R l b V B h d G g + U 2 V j d G l v b j E v V G F i b G U x L 0 N o Y W 5 n Z W Q l M j B U e X B l N j w v S X R l b V B h d G g + P C 9 J d G V t T G 9 j Y X R p b 2 4 + P F N 0 Y W J s Z U V u d H J p Z X M g L z 4 8 L 0 l 0 Z W 0 + P E l 0 Z W 0 + P E l 0 Z W 1 M b 2 N h d G l v b j 4 8 S X R l b V R 5 c G U + R m 9 y b X V s Y T w v S X R l b V R 5 c G U + P E l 0 Z W 1 Q Y X R o P l N l Y 3 R p b 2 4 x L 1 R h Y m x l M S 9 S Z W 5 h b W V k J T I w Q 2 9 s d W 1 u c z w v S X R l b V B h d G g + P C 9 J d G V t T G 9 j Y X R p b 2 4 + P F N 0 Y W J s Z U V u d H J p Z X M g L z 4 8 L 0 l 0 Z W 0 + P E l 0 Z W 0 + P E l 0 Z W 1 M b 2 N h d G l v b j 4 8 S X R l b V R 5 c G U + R m 9 y b X V s Y T w v S X R l b V R 5 c G U + P E l 0 Z W 1 Q Y X R o P l N l Y 3 R p b 2 4 x L 1 R h Y m x l M S 9 G a W x 0 Z X J l Z C U y M F J v d 3 M 8 L 0 l 0 Z W 1 Q Y X R o P j w v S X R l b U x v Y 2 F 0 a W 9 u P j x T d G F i b G V F b n R y a W V z I C 8 + P C 9 J d G V t P j x J d G V t P j x J d G V t T G 9 j Y X R p b 2 4 + P E l 0 Z W 1 U e X B l P k Z v c m 1 1 b G E 8 L 0 l 0 Z W 1 U e X B l P j x J d G V t U G F 0 a D 5 T Z W N 0 a W 9 u M S 9 Z Z W F y 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1 l l Y X I i I C 8 + P E V u d H J 5 I F R 5 c G U 9 I k Z p b G x l Z E N v b X B s Z X R l U m V z d W x 0 V G 9 X b 3 J r c 2 h l Z X Q i I F Z h b H V l P S J s M S I g L z 4 8 R W 5 0 c n k g V H l w Z T 0 i R m l s b F N 0 Y X R 1 c y I g V m F s d W U 9 I n N D b 2 1 w b G V 0 Z S I g L z 4 8 R W 5 0 c n k g V H l w Z T 0 i R m l s b E N v b H V t b k 5 h b W V z I i B W Y W x 1 Z T 0 i c 1 s m c X V v d D t T Y 2 h v b 2 x Z Z W F y J n F 1 b 3 Q 7 X S I g L z 4 8 R W 5 0 c n k g V H l w Z T 0 i R m l s b E N v b H V t b l R 5 c G V z I i B W Y W x 1 Z T 0 i c 0 J n P T 0 i I C 8 + P E V u d H J 5 I F R 5 c G U 9 I k Z p b G x M Y X N 0 V X B k Y X R l Z C I g V m F s d W U 9 I m Q y M D I 1 L T A z L T I 1 V D I w O j U z O j U x L j E 4 M D U 0 M z R a I i A v P j x F b n R y e S B U e X B l P S J G a W x s R X J y b 3 J D b 3 V u d C I g V m F s d W U 9 I m w w I i A v P j x F b n R y e S B U e X B l P S J G a W x s R X J y b 3 J D b 2 R l I i B W Y W x 1 Z T 0 i c 1 V u a 2 5 v d 2 4 i I C 8 + P E V u d H J 5 I F R 5 c G U 9 I k Z p b G x D b 3 V u d C I g V m F s d W U 9 I m w w I i A v P j x F b n R y e S B U e X B l P S J S Z W N v d m V y e V R h c m d l d F N o Z W V 0 I i B W Y W x 1 Z T 0 i c 0 x p c 3 R z I i A v P j x F b n R y e S B U e X B l P S J S Z W N v d m V y e V R h c m d l d E N v b H V t b i I g V m F s d W U 9 I m w x I i A v P j x F b n R y e S B U e X B l P S J S Z W N v d m V y e V R h c m d l d F J v d y I g V m F s d W U 9 I m w x I i A v P j x F b n R y e S B U e X B l P S J R d W V y e U l E I i B W Y W x 1 Z T 0 i c 2 Z h Y m E 2 M T Y 4 L T F i M j I t N D k 2 N C 0 5 Z W U x L T U 0 N D h k M z M 3 N m R j Y i I g L z 4 8 R W 5 0 c n k g V H l w Z T 0 i U m V s Y X R p b 2 5 z a G l w S W 5 m b 0 N v b n R h a W 5 l c i I g V m F s d W U 9 I n N 7 J n F 1 b 3 Q 7 Y 2 9 s d W 1 u Q 2 9 1 b n Q m c X V v d D s 6 M S w m c X V v d D t r Z X l D b 2 x 1 b W 5 O Y W 1 l c y Z x d W 9 0 O z p b X S w m c X V v d D t x d W V y e V J l b G F 0 a W 9 u c 2 h p c H M m c X V v d D s 6 W 1 0 s J n F 1 b 3 Q 7 Y 2 9 s d W 1 u S W R l b n R p d G l l c y Z x d W 9 0 O z p b J n F 1 b 3 Q 7 U 2 V j d G l v b j E v W W V h c i 9 B d X R v U m V t b 3 Z l Z E N v b H V t b n M x L n t T Y 2 h v b 2 x Z Z W F y L D B 9 J n F 1 b 3 Q 7 X S w m c X V v d D t D b 2 x 1 b W 5 D b 3 V u d C Z x d W 9 0 O z o x L C Z x d W 9 0 O 0 t l e U N v b H V t b k 5 h b W V z J n F 1 b 3 Q 7 O l t d L C Z x d W 9 0 O 0 N v b H V t b k l k Z W 5 0 a X R p Z X M m c X V v d D s 6 W y Z x d W 9 0 O 1 N l Y 3 R p b 2 4 x L 1 l l Y X I v Q X V 0 b 1 J l b W 9 2 Z W R D b 2 x 1 b W 5 z M S 5 7 U 2 N o b 2 9 s W W V h c i w w f S Z x d W 9 0 O 1 0 s J n F 1 b 3 Q 7 U m V s Y X R p b 2 5 z a G l w S W 5 m b y Z x d W 9 0 O z p b X X 0 i I C 8 + P E V u d H J 5 I F R 5 c G U 9 I k F k Z G V k V G 9 E Y X R h T W 9 k Z W w i I F Z h b H V l P S J s M C I g L z 4 8 L 1 N 0 Y W J s Z U V u d H J p Z X M + P C 9 J d G V t P j x J d G V t P j x J d G V t T G 9 j Y X R p b 2 4 + P E l 0 Z W 1 U e X B l P k Z v c m 1 1 b G E 8 L 0 l 0 Z W 1 U e X B l P j x J d G V t U G F 0 a D 5 T Z W N 0 a W 9 u M S 9 Z Z W F y L 1 N v d X J j Z T w v S X R l b V B h d G g + P C 9 J d G V t T G 9 j Y X R p b 2 4 + P F N 0 Y W J s Z U V u d H J p Z X M g L z 4 8 L 0 l 0 Z W 0 + P E l 0 Z W 0 + P E l 0 Z W 1 M b 2 N h d G l v b j 4 8 S X R l b V R 5 c G U + R m 9 y b X V s Y T w v S X R l b V R 5 c G U + P E l 0 Z W 1 Q Y X R o P l N l Y 3 R p b 2 4 x L 1 l l Y X I v Q 2 h h b m d l Z C U y M F R 5 c G U 8 L 0 l 0 Z W 1 Q Y X R o P j w v S X R l b U x v Y 2 F 0 a W 9 u P j x T d G F i b G V F b n R y a W V z I C 8 + P C 9 J d G V t P j x J d G V t P j x J d G V t T G 9 j Y X R p b 2 4 + P E l 0 Z W 1 U e X B l P k Z v c m 1 1 b G E 8 L 0 l 0 Z W 1 U e X B l P j x J d G V t U G F 0 a D 5 T Z W N 0 a W 9 u M S 9 Z Z W F y L 1 J l b W 9 2 Z W Q l M j B D b 2 x 1 b W 5 z P C 9 J d G V t U G F 0 a D 4 8 L 0 l 0 Z W 1 M b 2 N h d G l v b j 4 8 U 3 R h Y m x l R W 5 0 c m l l c y A v P j w v S X R l b T 4 8 S X R l b T 4 8 S X R l b U x v Y 2 F 0 a W 9 u P j x J d G V t V H l w Z T 5 G b 3 J t d W x h P C 9 J d G V t V H l w Z T 4 8 S X R l b V B h d G g + U 2 V j d G l v b j E v W W V h c i 9 T b 3 J 0 Z W Q l M j B S b 3 d z P C 9 J d G V t U G F 0 a D 4 8 L 0 l 0 Z W 1 M b 2 N h d G l v b j 4 8 U 3 R h Y m x l R W 5 0 c m l l c y A v P j w v S X R l b T 4 8 S X R l b T 4 8 S X R l b U x v Y 2 F 0 a W 9 u P j x J d G V t V H l w Z T 5 G b 3 J t d W x h P C 9 J d G V t V H l w Z T 4 8 S X R l b V B h d G g + U 2 V j d G l v b j E v W W V h c i 9 S Z W 1 v d m V k J T I w R H V w b G l j Y X R l c z w v S X R l b V B h d G g + P C 9 J d G V t T G 9 j Y X R p b 2 4 + P F N 0 Y W J s Z U V u d H J p Z X M g L z 4 8 L 0 l 0 Z W 0 + P E l 0 Z W 0 + P E l 0 Z W 1 M b 2 N h d G l v b j 4 8 S X R l b V R 5 c G U + R m 9 y b X V s Y T w v S X R l b V R 5 c G U + P E l 0 Z W 1 Q Y X R o P l N l Y 3 R p b 2 4 x L 1 l l Y X I v R m l s d G V y Z W Q l M j B S b 3 d z P C 9 J d G V t U G F 0 a D 4 8 L 0 l 0 Z W 1 M b 2 N h d G l v b j 4 8 U 3 R h Y m x l R W 5 0 c m l l c y A v P j w v S X R l b T 4 8 S X R l b T 4 8 S X R l b U x v Y 2 F 0 a W 9 u P j x J d G V t V H l w Z T 5 G b 3 J t d W x h P C 9 J d G V t V H l w Z T 4 8 S X R l b V B h d G g + U 2 V j d G l v b j E v U 2 N o b 2 9 s P C 9 J d G V t U G F 0 a D 4 8 L 0 l 0 Z W 1 M b 2 N h d G l v b j 4 8 U 3 R h Y m x l R W 5 0 c m l l c z 4 8 R W 5 0 c n k g V H l w Z T 0 i S X N Q c m l 2 Y X R l I i B W Y W x 1 Z T 0 i b D A i I C 8 + P E V u d H J 5 I F R 5 c G U 9 I k Z p b G x U Y X J n Z X Q i I F Z h b H V l P S J z U 2 N o b 2 9 s I i A v P j x F b n R y e S B U e X B l P S J S Z W N v d m V y e V R h c m d l d F N o Z W V 0 I i B W Y W x 1 Z T 0 i c 0 x p c 3 R z I i A v P j x F b n R y e S B U e X B l P S J S Z W N v d m V y e V R h c m d l d E N v b H V t b i I g V m F s d W U 9 I m w z I i A v P j x F b n R y e S B U e X B l P S J S Z W N v d m V y e V R h c m d l d F J v d y I g V m F s d W U 9 I m w x I i A v P j x F b n R y e S B U e X B l P S J M b 2 F k Z W R U b 0 F u Y W x 5 c 2 l z U 2 V y d m l j Z X M i I F Z h b H V l P S J s M C I g L z 4 8 R W 5 0 c n k g V H l w Z T 0 i R m l s b E V y c m 9 y Q 2 9 k Z S I g V m F s d W U 9 I n N V b m t u b 3 d u I i A v P j x F b n R y e S B U e X B l P S J G a W x s R X J y b 3 J D b 3 V u d C I g V m F s d W U 9 I m w w I i A v P j x F b n R y e S B U e X B l P S J G a W x s T G F z d F V w Z G F 0 Z W Q i I F Z h b H V l P S J k M j A y N S 0 w M y 0 y N V Q y M D o 1 M z o 1 M S 4 x M z M y N D A x W i I g L z 4 8 R W 5 0 c n k g V H l w Z T 0 i R m l s b E N v b H V t b l R 5 c G V z I i B W Y W x 1 Z T 0 i c 0 J n P T 0 i I C 8 + P E V u d H J 5 I F R 5 c G U 9 I k Z p b G x D b 2 x 1 b W 5 O Y W 1 l c y I g V m F s d W U 9 I n N b J n F 1 b 3 Q 7 U 2 N o b 2 9 s J n F 1 b 3 Q 7 X S I g L z 4 8 R W 5 0 c n k g V H l w Z T 0 i R m l s b F N 0 Y X R 1 c y I g V m F s d W U 9 I n N D b 2 1 w b G V 0 Z S 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R m l s b E N v d W 5 0 I i B W Y W x 1 Z T 0 i b D A i I C 8 + P E V u d H J 5 I F R 5 c G U 9 I l F 1 Z X J 5 S U Q i I F Z h b H V l P S J z M D B h Y W M 4 N 2 M t Z D V l Z i 0 0 Y j d h L W E 5 N j c t O G I x N j Q 3 O T R h M j R j I i A v P j x F b n R y e S B U e X B l P S J S Z W x h d G l v b n N o a X B J b m Z v Q 2 9 u d G F p b m V y I i B W Y W x 1 Z T 0 i c 3 s m c X V v d D t j b 2 x 1 b W 5 D b 3 V u d C Z x d W 9 0 O z o x L C Z x d W 9 0 O 2 t l e U N v b H V t b k 5 h b W V z J n F 1 b 3 Q 7 O l t d L C Z x d W 9 0 O 3 F 1 Z X J 5 U m V s Y X R p b 2 5 z a G l w c y Z x d W 9 0 O z p b X S w m c X V v d D t j b 2 x 1 b W 5 J Z G V u d G l 0 a W V z J n F 1 b 3 Q 7 O l s m c X V v d D t T Z W N 0 a W 9 u M S 9 T Y 2 h v b 2 w v Q X V 0 b 1 J l b W 9 2 Z W R D b 2 x 1 b W 5 z M S 5 7 U 2 N o b 2 9 s L D B 9 J n F 1 b 3 Q 7 X S w m c X V v d D t D b 2 x 1 b W 5 D b 3 V u d C Z x d W 9 0 O z o x L C Z x d W 9 0 O 0 t l e U N v b H V t b k 5 h b W V z J n F 1 b 3 Q 7 O l t d L C Z x d W 9 0 O 0 N v b H V t b k l k Z W 5 0 a X R p Z X M m c X V v d D s 6 W y Z x d W 9 0 O 1 N l Y 3 R p b 2 4 x L 1 N j a G 9 v b C 9 B d X R v U m V t b 3 Z l Z E N v b H V t b n M x L n t T Y 2 h v b 2 w s M H 0 m c X V v d D t d L C Z x d W 9 0 O 1 J l b G F 0 a W 9 u c 2 h p c E l u Z m 8 m c X V v d D s 6 W 1 1 9 I i A v P j x F b n R y e S B U e X B l P S J B Z G R l Z F R v R G F 0 Y U 1 v Z G V s I i B W Y W x 1 Z T 0 i b D A i I C 8 + P C 9 T d G F i b G V F b n R y a W V z P j w v S X R l b T 4 8 S X R l b T 4 8 S X R l b U x v Y 2 F 0 a W 9 u P j x J d G V t V H l w Z T 5 G b 3 J t d W x h P C 9 J d G V t V H l w Z T 4 8 S X R l b V B h d G g + U 2 V j d G l v b j E v U 2 N o b 2 9 s L 1 N v d X J j Z T w v S X R l b V B h d G g + P C 9 J d G V t T G 9 j Y X R p b 2 4 + P F N 0 Y W J s Z U V u d H J p Z X M g L z 4 8 L 0 l 0 Z W 0 + P E l 0 Z W 0 + P E l 0 Z W 1 M b 2 N h d G l v b j 4 8 S X R l b V R 5 c G U + R m 9 y b X V s Y T w v S X R l b V R 5 c G U + P E l 0 Z W 1 Q Y X R o P l N l Y 3 R p b 2 4 x L 1 N j a G 9 v b C 9 D a G F u Z 2 V k J T I w V H l w Z T w v S X R l b V B h d G g + P C 9 J d G V t T G 9 j Y X R p b 2 4 + P F N 0 Y W J s Z U V u d H J p Z X M g L z 4 8 L 0 l 0 Z W 0 + P E l 0 Z W 0 + P E l 0 Z W 1 M b 2 N h d G l v b j 4 8 S X R l b V R 5 c G U + R m 9 y b X V s Y T w v S X R l b V R 5 c G U + P E l 0 Z W 1 Q Y X R o P l N l Y 3 R p b 2 4 x L 1 N j a G 9 v b C 9 S Z W 1 v d m V k J T I w Q 2 9 s d W 1 u c z w v S X R l b V B h d G g + P C 9 J d G V t T G 9 j Y X R p b 2 4 + P F N 0 Y W J s Z U V u d H J p Z X M g L z 4 8 L 0 l 0 Z W 0 + P E l 0 Z W 0 + P E l 0 Z W 1 M b 2 N h d G l v b j 4 8 S X R l b V R 5 c G U + R m 9 y b X V s Y T w v S X R l b V R 5 c G U + P E l 0 Z W 1 Q Y X R o P l N l Y 3 R p b 2 4 x L 1 N j a G 9 v b C 9 T b 3 J 0 Z W Q l M j B S b 3 d z P C 9 J d G V t U G F 0 a D 4 8 L 0 l 0 Z W 1 M b 2 N h d G l v b j 4 8 U 3 R h Y m x l R W 5 0 c m l l c y A v P j w v S X R l b T 4 8 S X R l b T 4 8 S X R l b U x v Y 2 F 0 a W 9 u P j x J d G V t V H l w Z T 5 G b 3 J t d W x h P C 9 J d G V t V H l w Z T 4 8 S X R l b V B h d G g + U 2 V j d G l v b j E v U 2 N o b 2 9 s L 1 J l b W 9 2 Z W Q l M j B E d X B s a W N h d G V z P C 9 J d G V t U G F 0 a D 4 8 L 0 l 0 Z W 1 M b 2 N h d G l v b j 4 8 U 3 R h Y m x l R W 5 0 c m l l c y A v P j w v S X R l b T 4 8 S X R l b T 4 8 S X R l b U x v Y 2 F 0 a W 9 u P j x J d G V t V H l w Z T 5 G b 3 J t d W x h P C 9 J d G V t V H l w Z T 4 8 S X R l b V B h d G g + U 2 V j d G l v b j E v U 2 N o b 2 9 s L 0 Z p b H R l c m V k J T I w U m 9 3 c z w v S X R l b V B h d G g + P C 9 J d G V t T G 9 j Y X R p b 2 4 + P F N 0 Y W J s Z U V u d H J p Z X M g L z 4 8 L 0 l 0 Z W 0 + P E l 0 Z W 0 + P E l 0 Z W 1 M b 2 N h d G l v b j 4 8 S X R l b V R 5 c G U + R m 9 y b X V s Y T w v S X R l b V R 5 c G U + P E l 0 Z W 1 Q Y X R o P l N l Y 3 R p b 2 4 x L 1 R v d G F s U 2 N v c m U 8 L 0 l 0 Z W 1 Q Y X R o P j w v S X R l b U x v Y 2 F 0 a W 9 u P j x T d G F i b G V F b n R y a W V z P j x F b n R y e S B U e X B l P S J J c 1 B y a X Z h d G U i I F Z h b H V l P S J s M C I g L z 4 8 R W 5 0 c n k g V H l w Z T 0 i R m l s b F R h c m d l d C I g V m F s d W U 9 I n N U b 3 R h b F N j b 3 J l I i A v P j x F b n R y e S B U e X B l P S J M b 2 F k Z W R U b 0 F u Y W x 5 c 2 l z U 2 V y d m l j Z X M i I F Z h b H V l P S J s M C I g L z 4 8 R W 5 0 c n k g V H l w Z T 0 i R m l s b F N 0 Y X R 1 c y I g V m F s d W U 9 I n N D b 2 1 w b G V 0 Z S I g L z 4 8 R W 5 0 c n k g V H l w Z T 0 i R m l s b E N v b H V t b k 5 h b W V z I i B W Y W x 1 Z T 0 i c 1 s m c X V v d D t U a W 1 l c 3 R h b X A m c X V v d D s s J n F 1 b 3 Q 7 U 2 N o b 2 9 s J n F 1 b 3 Q 7 L C Z x d W 9 0 O 1 d o Y X Q g a X M g e W 9 1 c i B w c m V m Z X J y Z W Q g T G F u Z 3 V h Z 2 U / I F x u X G 7 C v 0 N 1 w 6 F s I G V z I H R 1 I G l k a W 9 t Y S B w c m V m Z X J p Z G 8 / J n F 1 b 3 Q 7 L C Z x d W 9 0 O 1 N j a G 9 v b F l l Y X I m c X V v d D s s J n F 1 b 3 Q 7 R 2 V u Z G V y J n F 1 b 3 Q 7 L C Z x d W 9 0 O 1 N l e H V h b C B Q c m V m Z X J l b m N l J n F 1 b 3 Q 7 L C Z x d W 9 0 O 0 V 0 a G 5 p Y 2 l 0 e S Z x d W 9 0 O y w m c X V v d D t S Y W N l J n F 1 b 3 Q 7 L C Z x d W 9 0 O 0 1 1 b H R p L X J h Y 2 l h b C B J Z G V u d G l 0 e S Z x d W 9 0 O y w m c X V v d D t P d G h l c i B F d G h u a W N p d H k m c X V v d D s s J n F 1 b 3 Q 7 R 3 J h Z G U m c X V v d D s s J n F 1 b 3 Q 7 Q X R 0 c m l i d X R l J n F 1 b 3 Q 7 L C Z x d W 9 0 O 1 Z h b H V l J n F 1 b 3 Q 7 X S I g L z 4 8 R W 5 0 c n k g V H l w Z T 0 i R m l s b E N v b H V t b l R 5 c G V z I i B W Y W x 1 Z T 0 i c 0 J 3 W U d C Z 1 l H Q m d Z Q U F B T U d B d z 0 9 I i A v P j x F b n R y e S B U e X B l P S J G a W x s T G F z d F V w Z G F 0 Z W Q i I F Z h b H V l P S J k M j A y N S 0 w M y 0 y N V Q y M D o 1 M z o 1 M S 4 x O T Y x N j g z W i I g L z 4 8 R W 5 0 c n k g V H l w Z T 0 i R m l s b E V y c m 9 y Q 2 9 1 b n Q i I F Z h b H V l P S J s M C I g L z 4 8 R W 5 0 c n k g V H l w Z T 0 i R m l s b E V y c m 9 y Q 2 9 k Z S I g V m F s d W U 9 I n N V b m t u b 3 d u 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G a W x s Q 2 9 1 b n Q i I F Z h b H V l P S J s M C I g L z 4 8 R W 5 0 c n k g V H l w Z T 0 i U X V l c n l J R C I g V m F s d W U 9 I n M z N T J k M T F m M C 1 j O D V l L T Q 0 M G E t Y j Y 2 Y i 1 k N 2 F m Y z Z l M W F i N T I i I C 8 + P E V u d H J 5 I F R 5 c G U 9 I l J l b G F 0 a W 9 u c 2 h p c E l u Z m 9 D b 2 5 0 Y W l u Z X I i I F Z h b H V l P S J z e y Z x d W 9 0 O 2 N v b H V t b k N v d W 5 0 J n F 1 b 3 Q 7 O j E z L C Z x d W 9 0 O 2 t l e U N v b H V t b k 5 h b W V z J n F 1 b 3 Q 7 O l t d L C Z x d W 9 0 O 3 F 1 Z X J 5 U m V s Y X R p b 2 5 z a G l w c y Z x d W 9 0 O z p b X S w m c X V v d D t j b 2 x 1 b W 5 J Z G V u d G l 0 a W V z J n F 1 b 3 Q 7 O l s m c X V v d D t T Z W N 0 a W 9 u M S 9 U b 3 R h b F N j b 3 J l L 0 F 1 d G 9 S Z W 1 v d m V k Q 2 9 s d W 1 u c z E u e 1 R p b W V z d G F t c C w w f S Z x d W 9 0 O y w m c X V v d D t T Z W N 0 a W 9 u M S 9 U b 3 R h b F N j b 3 J l L 0 F 1 d G 9 S Z W 1 v d m V k Q 2 9 s d W 1 u c z E u e 1 N j a G 9 v b C w x f S Z x d W 9 0 O y w m c X V v d D t T Z W N 0 a W 9 u M S 9 U b 3 R h b F N j b 3 J l L 0 F 1 d G 9 S Z W 1 v d m V k Q 2 9 s d W 1 u c z E u e 1 d o Y X Q g a X M g e W 9 1 c i B w c m V m Z X J y Z W Q g T G F u Z 3 V h Z 2 U / I F x u X G 7 C v 0 N 1 w 6 F s I G V z I H R 1 I G l k a W 9 t Y S B w c m V m Z X J p Z G 8 / L D J 9 J n F 1 b 3 Q 7 L C Z x d W 9 0 O 1 N l Y 3 R p b 2 4 x L 1 R v d G F s U 2 N v c m U v Q X V 0 b 1 J l b W 9 2 Z W R D b 2 x 1 b W 5 z M S 5 7 U 2 N o b 2 9 s W W V h c i w z f S Z x d W 9 0 O y w m c X V v d D t T Z W N 0 a W 9 u M S 9 U b 3 R h b F N j b 3 J l L 0 F 1 d G 9 S Z W 1 v d m V k Q 2 9 s d W 1 u c z E u e 0 d l b m R l c i w 0 f S Z x d W 9 0 O y w m c X V v d D t T Z W N 0 a W 9 u M S 9 U b 3 R h b F N j b 3 J l L 0 F 1 d G 9 S Z W 1 v d m V k Q 2 9 s d W 1 u c z E u e 1 N l e H V h b C B Q c m V m Z X J l b m N l L D V 9 J n F 1 b 3 Q 7 L C Z x d W 9 0 O 1 N l Y 3 R p b 2 4 x L 1 R v d G F s U 2 N v c m U v Q X V 0 b 1 J l b W 9 2 Z W R D b 2 x 1 b W 5 z M S 5 7 R X R o b m l j a X R 5 L D Z 9 J n F 1 b 3 Q 7 L C Z x d W 9 0 O 1 N l Y 3 R p b 2 4 x L 1 R v d G F s U 2 N v c m U v Q X V 0 b 1 J l b W 9 2 Z W R D b 2 x 1 b W 5 z M S 5 7 U m F j Z S w 3 f S Z x d W 9 0 O y w m c X V v d D t T Z W N 0 a W 9 u M S 9 U b 3 R h b F N j b 3 J l L 0 F 1 d G 9 S Z W 1 v d m V k Q 2 9 s d W 1 u c z E u e 0 1 1 b H R p L X J h Y 2 l h b C B J Z G V u d G l 0 e S w 4 f S Z x d W 9 0 O y w m c X V v d D t T Z W N 0 a W 9 u M S 9 U b 3 R h b F N j b 3 J l L 0 F 1 d G 9 S Z W 1 v d m V k Q 2 9 s d W 1 u c z E u e 0 9 0 a G V y I E V 0 a G 5 p Y 2 l 0 e S w 5 f S Z x d W 9 0 O y w m c X V v d D t T Z W N 0 a W 9 u M S 9 U b 3 R h b F N j b 3 J l L 0 F 1 d G 9 S Z W 1 v d m V k Q 2 9 s d W 1 u c z E u e 0 d y Y W R l L D E w f S Z x d W 9 0 O y w m c X V v d D t T Z W N 0 a W 9 u M S 9 U b 3 R h b F N j b 3 J l L 0 F 1 d G 9 S Z W 1 v d m V k Q 2 9 s d W 1 u c z E u e 0 F 0 d H J p Y n V 0 Z S w x M X 0 m c X V v d D s s J n F 1 b 3 Q 7 U 2 V j d G l v b j E v V G 9 0 Y W x T Y 2 9 y Z S 9 B d X R v U m V t b 3 Z l Z E N v b H V t b n M x L n t W Y W x 1 Z S w x M n 0 m c X V v d D t d L C Z x d W 9 0 O 0 N v b H V t b k N v d W 5 0 J n F 1 b 3 Q 7 O j E z L C Z x d W 9 0 O 0 t l e U N v b H V t b k 5 h b W V z J n F 1 b 3 Q 7 O l t d L C Z x d W 9 0 O 0 N v b H V t b k l k Z W 5 0 a X R p Z X M m c X V v d D s 6 W y Z x d W 9 0 O 1 N l Y 3 R p b 2 4 x L 1 R v d G F s U 2 N v c m U v Q X V 0 b 1 J l b W 9 2 Z W R D b 2 x 1 b W 5 z M S 5 7 V G l t Z X N 0 Y W 1 w L D B 9 J n F 1 b 3 Q 7 L C Z x d W 9 0 O 1 N l Y 3 R p b 2 4 x L 1 R v d G F s U 2 N v c m U v Q X V 0 b 1 J l b W 9 2 Z W R D b 2 x 1 b W 5 z M S 5 7 U 2 N o b 2 9 s L D F 9 J n F 1 b 3 Q 7 L C Z x d W 9 0 O 1 N l Y 3 R p b 2 4 x L 1 R v d G F s U 2 N v c m U v Q X V 0 b 1 J l b W 9 2 Z W R D b 2 x 1 b W 5 z M S 5 7 V 2 h h d C B p c y B 5 b 3 V y I H B y Z W Z l c n J l Z C B M Y W 5 n d W F n Z T 8 g X G 5 c b s K / Q 3 X D o W w g Z X M g d H U g a W R p b 2 1 h I H B y Z W Z l c m l k b z 8 s M n 0 m c X V v d D s s J n F 1 b 3 Q 7 U 2 V j d G l v b j E v V G 9 0 Y W x T Y 2 9 y Z S 9 B d X R v U m V t b 3 Z l Z E N v b H V t b n M x L n t T Y 2 h v b 2 x Z Z W F y L D N 9 J n F 1 b 3 Q 7 L C Z x d W 9 0 O 1 N l Y 3 R p b 2 4 x L 1 R v d G F s U 2 N v c m U v Q X V 0 b 1 J l b W 9 2 Z W R D b 2 x 1 b W 5 z M S 5 7 R 2 V u Z G V y L D R 9 J n F 1 b 3 Q 7 L C Z x d W 9 0 O 1 N l Y 3 R p b 2 4 x L 1 R v d G F s U 2 N v c m U v Q X V 0 b 1 J l b W 9 2 Z W R D b 2 x 1 b W 5 z M S 5 7 U 2 V 4 d W F s I F B y Z W Z l c m V u Y 2 U s N X 0 m c X V v d D s s J n F 1 b 3 Q 7 U 2 V j d G l v b j E v V G 9 0 Y W x T Y 2 9 y Z S 9 B d X R v U m V t b 3 Z l Z E N v b H V t b n M x L n t F d G h u a W N p d H k s N n 0 m c X V v d D s s J n F 1 b 3 Q 7 U 2 V j d G l v b j E v V G 9 0 Y W x T Y 2 9 y Z S 9 B d X R v U m V t b 3 Z l Z E N v b H V t b n M x L n t S Y W N l L D d 9 J n F 1 b 3 Q 7 L C Z x d W 9 0 O 1 N l Y 3 R p b 2 4 x L 1 R v d G F s U 2 N v c m U v Q X V 0 b 1 J l b W 9 2 Z W R D b 2 x 1 b W 5 z M S 5 7 T X V s d G k t c m F j a W F s I E l k Z W 5 0 a X R 5 L D h 9 J n F 1 b 3 Q 7 L C Z x d W 9 0 O 1 N l Y 3 R p b 2 4 x L 1 R v d G F s U 2 N v c m U v Q X V 0 b 1 J l b W 9 2 Z W R D b 2 x 1 b W 5 z M S 5 7 T 3 R o Z X I g R X R o b m l j a X R 5 L D l 9 J n F 1 b 3 Q 7 L C Z x d W 9 0 O 1 N l Y 3 R p b 2 4 x L 1 R v d G F s U 2 N v c m U v Q X V 0 b 1 J l b W 9 2 Z W R D b 2 x 1 b W 5 z M S 5 7 R 3 J h Z G U s M T B 9 J n F 1 b 3 Q 7 L C Z x d W 9 0 O 1 N l Y 3 R p b 2 4 x L 1 R v d G F s U 2 N v c m U v Q X V 0 b 1 J l b W 9 2 Z W R D b 2 x 1 b W 5 z M S 5 7 Q X R 0 c m l i d X R l L D E x f S Z x d W 9 0 O y w m c X V v d D t T Z W N 0 a W 9 u M S 9 U b 3 R h b F N j b 3 J l L 0 F 1 d G 9 S Z W 1 v d m V k Q 2 9 s d W 1 u c z E u e 1 Z h b H V l L D E y f S Z x d W 9 0 O 1 0 s J n F 1 b 3 Q 7 U m V s Y X R p b 2 5 z a G l w S W 5 m b y Z x d W 9 0 O z p b X X 0 i I C 8 + P E V u d H J 5 I F R 5 c G U 9 I k F k Z G V k V G 9 E Y X R h T W 9 k Z W w i I F Z h b H V l P S J s M C I g L z 4 8 L 1 N 0 Y W J s Z U V u d H J p Z X M + P C 9 J d G V t P j x J d G V t P j x J d G V t T G 9 j Y X R p b 2 4 + P E l 0 Z W 1 U e X B l P k Z v c m 1 1 b G E 8 L 0 l 0 Z W 1 U e X B l P j x J d G V t U G F 0 a D 5 T Z W N 0 a W 9 u M S 9 U b 3 R h b F N j b 3 J l L 1 N v d X J j Z T w v S X R l b V B h d G g + P C 9 J d G V t T G 9 j Y X R p b 2 4 + P F N 0 Y W J s Z U V u d H J p Z X M g L z 4 8 L 0 l 0 Z W 0 + P E l 0 Z W 0 + P E l 0 Z W 1 M b 2 N h d G l v b j 4 8 S X R l b V R 5 c G U + R m 9 y b X V s Y T w v S X R l b V R 5 c G U + P E l 0 Z W 1 Q Y X R o P l N l Y 3 R p b 2 4 x L 1 R v d G F s U 2 N v c m U v Q 2 h h b m d l Z C U y M F R 5 c G U 8 L 0 l 0 Z W 1 Q Y X R o P j w v S X R l b U x v Y 2 F 0 a W 9 u P j x T d G F i b G V F b n R y a W V z I C 8 + P C 9 J d G V t P j x J d G V t P j x J d G V t T G 9 j Y X R p b 2 4 + P E l 0 Z W 1 U e X B l P k Z v c m 1 1 b G E 8 L 0 l 0 Z W 1 U e X B l P j x J d G V t U G F 0 a D 5 T Z W N 0 a W 9 u M S 9 U b 3 R h b F N j b 3 J l L 1 V u c G l 2 b 3 R l Z C U y M E N v b H V t b n M 8 L 0 l 0 Z W 1 Q Y X R o P j w v S X R l b U x v Y 2 F 0 a W 9 u P j x T d G F i b G V F b n R y a W V z I C 8 + P C 9 J d G V t P j w v S X R l b X M + P C 9 M b 2 N h b F B h Y 2 t h Z 2 V N Z X R h Z G F 0 Y U Z p b G U + F g A A A F B L B Q Y A A A A A A A A A A A A A A A A A A A A A A A D a A A A A A Q A A A N C M n d 8 B F d E R j H o A w E / C l + s B A A A A P v W n 6 w A V q U + Z k 4 N E I d P T a g A A A A A C A A A A A A A D Z g A A w A A A A B A A A A B L v z h Z u p 2 i C O Q u M z E L n 1 t g A A A A A A S A A A C g A A A A E A A A A D b 5 o N x R p d N f q K f C t 5 d l o / J Q A A A A 1 6 d v 0 Z z z A 8 R W A H k 9 l k D B Q D P / q X x B B x Q Z W M R d t l a 4 B h K j Z g G 5 Q Z U c 3 6 9 W w c h T T / Q W G a + / z m 1 p h r k T I q d I w T V h U Z y M c P K F p n a 1 L M B A I K l T v X k U A A A A 3 W r s J N x h B R l S W c S u m w h 9 A S j G A 1 E = < / D a t a M a s h u p > 
</file>

<file path=customXml/itemProps1.xml><?xml version="1.0" encoding="utf-8"?>
<ds:datastoreItem xmlns:ds="http://schemas.openxmlformats.org/officeDocument/2006/customXml" ds:itemID="{92F484D2-B690-4DEF-B89F-3EC9E153738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9</vt:i4>
      </vt:variant>
    </vt:vector>
  </HeadingPairs>
  <TitlesOfParts>
    <vt:vector size="40" baseType="lpstr">
      <vt:lpstr>PivotTemplate</vt:lpstr>
      <vt:lpstr>Dynamic_Names</vt:lpstr>
      <vt:lpstr>Instructions</vt:lpstr>
      <vt:lpstr>DataEntry</vt:lpstr>
      <vt:lpstr>Total_Score_Tables</vt:lpstr>
      <vt:lpstr>Total_Score_Report</vt:lpstr>
      <vt:lpstr>District_Year_to_Year</vt:lpstr>
      <vt:lpstr>District_Report</vt:lpstr>
      <vt:lpstr>School_Report</vt:lpstr>
      <vt:lpstr>Counts</vt:lpstr>
      <vt:lpstr>School_Gender</vt:lpstr>
      <vt:lpstr>School_SexualPreference</vt:lpstr>
      <vt:lpstr>School_Ethnicity</vt:lpstr>
      <vt:lpstr>School_Race</vt:lpstr>
      <vt:lpstr>School_Grade</vt:lpstr>
      <vt:lpstr>School_Items</vt:lpstr>
      <vt:lpstr>District_Gender</vt:lpstr>
      <vt:lpstr>District_SexualPreference</vt:lpstr>
      <vt:lpstr>District_Ethnicity</vt:lpstr>
      <vt:lpstr>District_Race</vt:lpstr>
      <vt:lpstr>District_Grade</vt:lpstr>
      <vt:lpstr>Items_Table</vt:lpstr>
      <vt:lpstr>Gender_Table</vt:lpstr>
      <vt:lpstr>Sexual_Preference_Table</vt:lpstr>
      <vt:lpstr>Ethnicity_Table</vt:lpstr>
      <vt:lpstr>Race</vt:lpstr>
      <vt:lpstr>Grade_Level_Table</vt:lpstr>
      <vt:lpstr>District_Items</vt:lpstr>
      <vt:lpstr>TotalScore</vt:lpstr>
      <vt:lpstr>Lists</vt:lpstr>
      <vt:lpstr>CleanedData</vt:lpstr>
      <vt:lpstr>Ethnicity</vt:lpstr>
      <vt:lpstr>Gender</vt:lpstr>
      <vt:lpstr>Grade</vt:lpstr>
      <vt:lpstr>Orientation</vt:lpstr>
      <vt:lpstr>District_Report!Print_Area</vt:lpstr>
      <vt:lpstr>School_Report!Print_Area</vt:lpstr>
      <vt:lpstr>Race</vt:lpstr>
      <vt:lpstr>SchoolList</vt:lpstr>
      <vt:lpstr>YearList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Way, Gordon</dc:creator>
  <cp:lastModifiedBy>Way, Gordon</cp:lastModifiedBy>
  <dcterms:created xsi:type="dcterms:W3CDTF">2022-12-08T21:30:46Z</dcterms:created>
  <dcterms:modified xsi:type="dcterms:W3CDTF">2025-03-25T20:55:04Z</dcterms:modified>
</cp:coreProperties>
</file>